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 TUS\Desktop\OBJAVA-STRANICA ŠKOLE\"/>
    </mc:Choice>
  </mc:AlternateContent>
  <xr:revisionPtr revIDLastSave="0" documentId="13_ncr:1_{7B8EB657-5259-4CBC-9223-F3B4198C14F2}" xr6:coauthVersionLast="37" xr6:coauthVersionMax="37" xr10:uidLastSave="{00000000-0000-0000-0000-000000000000}"/>
  <bookViews>
    <workbookView xWindow="0" yWindow="0" windowWidth="25200" windowHeight="11655" xr2:uid="{00000000-000D-0000-FFFF-FFFF00000000}"/>
  </bookViews>
  <sheets>
    <sheet name="I OPĆI DIO- sažetak" sheetId="1" r:id="rId1"/>
    <sheet name="RAČUN P i R- ek. klasifikacija" sheetId="7" r:id="rId2"/>
    <sheet name="Izvještaj o P i R po izvor" sheetId="2" r:id="rId3"/>
    <sheet name="Izvještaj o rash. prema funkcij" sheetId="4" r:id="rId4"/>
    <sheet name="POSEBNI DIO-po programskoj, eko" sheetId="8" r:id="rId5"/>
  </sheets>
  <calcPr calcId="179021"/>
</workbook>
</file>

<file path=xl/calcChain.xml><?xml version="1.0" encoding="utf-8"?>
<calcChain xmlns="http://schemas.openxmlformats.org/spreadsheetml/2006/main">
  <c r="F123" i="8" l="1"/>
  <c r="F51" i="8"/>
  <c r="G272" i="8" l="1"/>
  <c r="G179" i="8"/>
  <c r="G180" i="8"/>
  <c r="G181" i="8"/>
  <c r="G186" i="8"/>
  <c r="G187" i="8"/>
  <c r="G195" i="8"/>
  <c r="G196" i="8"/>
  <c r="G178" i="8"/>
  <c r="F179" i="8"/>
  <c r="F180" i="8"/>
  <c r="F181" i="8"/>
  <c r="F182" i="8"/>
  <c r="F183" i="8"/>
  <c r="F185" i="8"/>
  <c r="F186" i="8"/>
  <c r="F190" i="8"/>
  <c r="F193" i="8"/>
  <c r="F194" i="8"/>
  <c r="F195" i="8"/>
  <c r="F196" i="8"/>
  <c r="F198" i="8"/>
  <c r="F199" i="8"/>
  <c r="E185" i="8"/>
  <c r="E186" i="8"/>
  <c r="F171" i="8"/>
  <c r="F178" i="8" l="1"/>
  <c r="F172" i="8"/>
  <c r="F173" i="8"/>
  <c r="F174" i="8"/>
  <c r="F175" i="8"/>
  <c r="F176" i="8"/>
  <c r="G171" i="8"/>
  <c r="G165" i="8"/>
  <c r="G156" i="8"/>
  <c r="G157" i="8"/>
  <c r="G158" i="8"/>
  <c r="G159" i="8"/>
  <c r="G160" i="8"/>
  <c r="G162" i="8"/>
  <c r="G163" i="8"/>
  <c r="G166" i="8"/>
  <c r="G155" i="8"/>
  <c r="F155" i="8"/>
  <c r="G124" i="8"/>
  <c r="F124" i="8"/>
  <c r="G123" i="8"/>
  <c r="G71" i="8"/>
  <c r="F71" i="8"/>
  <c r="G64" i="8"/>
  <c r="F64" i="8"/>
  <c r="G46" i="8"/>
  <c r="F46" i="8"/>
  <c r="G13" i="8"/>
  <c r="G12" i="8"/>
  <c r="G11" i="8"/>
  <c r="F13" i="8"/>
  <c r="F12" i="8"/>
  <c r="F9" i="8"/>
  <c r="G172" i="8"/>
  <c r="G173" i="8"/>
  <c r="G174" i="8"/>
  <c r="G175" i="8"/>
  <c r="G176" i="8"/>
  <c r="F156" i="8" l="1"/>
  <c r="F157" i="8"/>
  <c r="F158" i="8"/>
  <c r="F159" i="8"/>
  <c r="F160" i="8"/>
  <c r="F162" i="8"/>
  <c r="F163" i="8"/>
  <c r="F165" i="8"/>
  <c r="F166" i="8"/>
  <c r="E155" i="8"/>
  <c r="G9" i="8" l="1"/>
  <c r="B126" i="7" l="1"/>
  <c r="D43" i="7"/>
  <c r="D9" i="7"/>
  <c r="E8" i="4" l="1"/>
  <c r="E9" i="4"/>
  <c r="E10" i="4"/>
  <c r="E11" i="4"/>
  <c r="E16" i="4"/>
  <c r="E12" i="4"/>
  <c r="E17" i="4"/>
  <c r="F21" i="4"/>
  <c r="G21" i="4"/>
  <c r="D8" i="4"/>
  <c r="D9" i="4"/>
  <c r="D10" i="4"/>
  <c r="D11" i="4"/>
  <c r="D12" i="4"/>
  <c r="D16" i="4"/>
  <c r="D17" i="4"/>
  <c r="D24" i="4"/>
  <c r="C8" i="4"/>
  <c r="C9" i="4"/>
  <c r="C10" i="4"/>
  <c r="C11" i="4"/>
  <c r="C16" i="4"/>
  <c r="C12" i="4"/>
  <c r="C17" i="4"/>
  <c r="E49" i="2"/>
  <c r="E48" i="2"/>
  <c r="E47" i="2"/>
  <c r="H17" i="2"/>
  <c r="G10" i="2"/>
  <c r="E128" i="7"/>
  <c r="E125" i="7"/>
  <c r="E124" i="7"/>
  <c r="E51" i="7"/>
  <c r="E52" i="7"/>
  <c r="E60" i="7"/>
  <c r="E61" i="7"/>
  <c r="E66" i="7"/>
  <c r="E73" i="7"/>
  <c r="E85" i="7"/>
  <c r="E92" i="7"/>
  <c r="E93" i="7"/>
  <c r="C52" i="7"/>
  <c r="C51" i="7" s="1"/>
  <c r="C120" i="7" s="1"/>
  <c r="C60" i="7"/>
  <c r="C96" i="7"/>
  <c r="C107" i="7"/>
  <c r="C104" i="7" s="1"/>
  <c r="C121" i="7" l="1"/>
  <c r="C118" i="7"/>
  <c r="C122" i="7"/>
  <c r="C125" i="7" s="1"/>
  <c r="D121" i="7"/>
  <c r="D52" i="7"/>
  <c r="D60" i="7"/>
  <c r="D107" i="7"/>
  <c r="D104" i="7" s="1"/>
  <c r="C10" i="7" l="1"/>
  <c r="C26" i="7"/>
  <c r="C29" i="7"/>
  <c r="E10" i="7"/>
  <c r="D36" i="7"/>
  <c r="D10" i="7"/>
  <c r="D29" i="7"/>
  <c r="E37" i="7"/>
  <c r="E36" i="7" s="1"/>
  <c r="E30" i="7"/>
  <c r="E29" i="7" s="1"/>
  <c r="D19" i="7"/>
  <c r="G55" i="1"/>
  <c r="G47" i="1"/>
  <c r="G48" i="1"/>
  <c r="G46" i="1"/>
  <c r="F46" i="1"/>
  <c r="F56" i="1"/>
  <c r="E24" i="1"/>
  <c r="E47" i="1"/>
  <c r="E48" i="1" s="1"/>
  <c r="E46" i="1"/>
  <c r="D48" i="1"/>
  <c r="D21" i="1"/>
  <c r="C9" i="7" l="1"/>
  <c r="G21" i="1"/>
  <c r="G23" i="1"/>
  <c r="G19" i="1"/>
  <c r="E21" i="1"/>
  <c r="G22" i="1"/>
  <c r="C24" i="1"/>
  <c r="C43" i="7" l="1"/>
  <c r="C44" i="7" s="1"/>
  <c r="C124" i="7"/>
  <c r="D44" i="7"/>
  <c r="D124" i="7"/>
  <c r="D24" i="1"/>
  <c r="G24" i="1" s="1"/>
  <c r="B10" i="4"/>
  <c r="B11" i="4" s="1"/>
  <c r="D48" i="2"/>
  <c r="D47" i="2"/>
  <c r="D42" i="2"/>
  <c r="D38" i="2"/>
  <c r="D34" i="2"/>
  <c r="D30" i="2"/>
  <c r="D26" i="2"/>
  <c r="D22" i="2"/>
  <c r="D18" i="2"/>
  <c r="D14" i="2"/>
  <c r="D10" i="2"/>
  <c r="D49" i="2" s="1"/>
  <c r="E118" i="7"/>
  <c r="B115" i="7"/>
  <c r="B104" i="7"/>
  <c r="B121" i="7" s="1"/>
  <c r="B85" i="7"/>
  <c r="B73" i="7"/>
  <c r="B66" i="7"/>
  <c r="B61" i="7"/>
  <c r="B37" i="7"/>
  <c r="B36" i="7" s="1"/>
  <c r="B33" i="7"/>
  <c r="B30" i="7"/>
  <c r="B29" i="7" s="1"/>
  <c r="B27" i="7"/>
  <c r="B11" i="7"/>
  <c r="B10" i="7" s="1"/>
  <c r="B9" i="7" s="1"/>
  <c r="B43" i="7" s="1"/>
  <c r="B60" i="7" l="1"/>
  <c r="B51" i="7" s="1"/>
  <c r="B120" i="7" s="1"/>
  <c r="B48" i="1"/>
  <c r="B24" i="1"/>
  <c r="B21" i="1"/>
  <c r="B118" i="7" l="1"/>
  <c r="B122" i="7" s="1"/>
  <c r="G9" i="4" l="1"/>
  <c r="G10" i="4"/>
  <c r="G12" i="4"/>
  <c r="G13" i="4"/>
  <c r="G14" i="4"/>
  <c r="G15" i="4"/>
  <c r="G16" i="4"/>
  <c r="G17" i="4"/>
  <c r="G18" i="4"/>
  <c r="G19" i="4"/>
  <c r="G20" i="4"/>
  <c r="G22" i="4"/>
  <c r="G23" i="4"/>
  <c r="G24" i="4"/>
  <c r="G25" i="4"/>
  <c r="G8" i="4"/>
  <c r="F20" i="4"/>
  <c r="F11" i="4"/>
  <c r="F9" i="4"/>
  <c r="F10" i="4"/>
  <c r="F12" i="4"/>
  <c r="F13" i="4"/>
  <c r="F14" i="4"/>
  <c r="F15" i="4"/>
  <c r="F16" i="4"/>
  <c r="F17" i="4"/>
  <c r="F18" i="4"/>
  <c r="F19" i="4"/>
  <c r="F23" i="4"/>
  <c r="F24" i="4"/>
  <c r="F25" i="4"/>
  <c r="F26" i="4"/>
  <c r="F128" i="7"/>
  <c r="E126" i="7"/>
  <c r="F126" i="7" s="1"/>
  <c r="F125" i="7"/>
  <c r="G124" i="7"/>
  <c r="F124" i="7"/>
  <c r="F61" i="7"/>
  <c r="F66" i="7"/>
  <c r="F73" i="7"/>
  <c r="F85" i="7"/>
  <c r="G110" i="7"/>
  <c r="G52" i="7"/>
  <c r="G53" i="7"/>
  <c r="G55" i="7"/>
  <c r="G57" i="7"/>
  <c r="G61" i="7"/>
  <c r="G73" i="7"/>
  <c r="G83" i="7"/>
  <c r="G92" i="7"/>
  <c r="G93" i="7"/>
  <c r="G99" i="7"/>
  <c r="G100" i="7"/>
  <c r="G101" i="7"/>
  <c r="G102" i="7"/>
  <c r="G107" i="7"/>
  <c r="G114" i="7"/>
  <c r="F52" i="7"/>
  <c r="F53" i="7"/>
  <c r="F54" i="7"/>
  <c r="F55" i="7"/>
  <c r="F56" i="7"/>
  <c r="F57" i="7"/>
  <c r="F58" i="7"/>
  <c r="F62" i="7"/>
  <c r="F63" i="7"/>
  <c r="F64" i="7"/>
  <c r="F65" i="7"/>
  <c r="F67" i="7"/>
  <c r="F68" i="7"/>
  <c r="F69" i="7"/>
  <c r="F70" i="7"/>
  <c r="F74" i="7"/>
  <c r="F75" i="7"/>
  <c r="F76" i="7"/>
  <c r="F77" i="7"/>
  <c r="F78" i="7"/>
  <c r="F79" i="7"/>
  <c r="F80" i="7"/>
  <c r="F81" i="7"/>
  <c r="F82" i="7"/>
  <c r="F87" i="7"/>
  <c r="F88" i="7"/>
  <c r="F89" i="7"/>
  <c r="F90" i="7"/>
  <c r="F91" i="7"/>
  <c r="F92" i="7"/>
  <c r="F93" i="7"/>
  <c r="F94" i="7"/>
  <c r="F95" i="7"/>
  <c r="F101" i="7"/>
  <c r="F102" i="7"/>
  <c r="F103" i="7"/>
  <c r="F107" i="7"/>
  <c r="F110" i="7"/>
  <c r="F111" i="7"/>
  <c r="F116" i="7"/>
  <c r="F117" i="7"/>
  <c r="F104" i="7"/>
  <c r="G11" i="4" l="1"/>
  <c r="E121" i="7"/>
  <c r="F115" i="7"/>
  <c r="G104" i="7"/>
  <c r="G66" i="7"/>
  <c r="G85" i="7"/>
  <c r="G19" i="7"/>
  <c r="G20" i="7"/>
  <c r="G21" i="7"/>
  <c r="G22" i="7"/>
  <c r="G23" i="7"/>
  <c r="G24" i="7"/>
  <c r="G25" i="7"/>
  <c r="G26" i="7"/>
  <c r="F12" i="7"/>
  <c r="F21" i="7"/>
  <c r="F22" i="7"/>
  <c r="F23" i="7"/>
  <c r="F24" i="7"/>
  <c r="F25" i="7"/>
  <c r="F31" i="7"/>
  <c r="F32" i="7"/>
  <c r="F34" i="7"/>
  <c r="F38" i="7"/>
  <c r="F39" i="7"/>
  <c r="G11" i="7"/>
  <c r="G27" i="7"/>
  <c r="G30" i="7"/>
  <c r="G33" i="7"/>
  <c r="F121" i="7" l="1"/>
  <c r="G121" i="7"/>
  <c r="E120" i="7"/>
  <c r="G60" i="7"/>
  <c r="F60" i="7"/>
  <c r="G37" i="7"/>
  <c r="G29" i="7"/>
  <c r="G36" i="7"/>
  <c r="F36" i="7"/>
  <c r="F120" i="7" l="1"/>
  <c r="F51" i="7"/>
  <c r="E122" i="7"/>
  <c r="E9" i="7"/>
  <c r="E43" i="7" s="1"/>
  <c r="E44" i="7" s="1"/>
  <c r="G10" i="7"/>
  <c r="F47" i="1"/>
  <c r="F21" i="1"/>
  <c r="F22" i="1"/>
  <c r="F23" i="1"/>
  <c r="F24" i="1"/>
  <c r="F19" i="1"/>
  <c r="F44" i="7" l="1"/>
  <c r="G44" i="7"/>
  <c r="F122" i="7"/>
  <c r="G43" i="7"/>
  <c r="F118" i="7"/>
  <c r="F9" i="7"/>
  <c r="G9" i="7"/>
  <c r="F37" i="7" l="1"/>
  <c r="F33" i="7"/>
  <c r="F30" i="7"/>
  <c r="F11" i="7"/>
  <c r="F29" i="7" l="1"/>
  <c r="F48" i="1"/>
  <c r="F10" i="7" l="1"/>
  <c r="F43" i="7"/>
  <c r="G26" i="2" l="1"/>
  <c r="G48" i="2" l="1"/>
  <c r="F48" i="2"/>
  <c r="G47" i="2"/>
  <c r="F47" i="2"/>
  <c r="I45" i="2"/>
  <c r="I44" i="2"/>
  <c r="G42" i="2"/>
  <c r="I41" i="2"/>
  <c r="I40" i="2"/>
  <c r="H40" i="2"/>
  <c r="G38" i="2"/>
  <c r="I37" i="2"/>
  <c r="H37" i="2"/>
  <c r="I36" i="2"/>
  <c r="H36" i="2"/>
  <c r="G34" i="2"/>
  <c r="F34" i="2"/>
  <c r="I33" i="2"/>
  <c r="H33" i="2"/>
  <c r="I32" i="2"/>
  <c r="G30" i="2"/>
  <c r="I29" i="2"/>
  <c r="H29" i="2"/>
  <c r="I28" i="2"/>
  <c r="H28" i="2"/>
  <c r="F26" i="2"/>
  <c r="I26" i="2" s="1"/>
  <c r="I25" i="2"/>
  <c r="H25" i="2"/>
  <c r="I24" i="2"/>
  <c r="H24" i="2"/>
  <c r="G22" i="2"/>
  <c r="I21" i="2"/>
  <c r="H21" i="2"/>
  <c r="I20" i="2"/>
  <c r="H20" i="2"/>
  <c r="G18" i="2"/>
  <c r="F18" i="2"/>
  <c r="I17" i="2"/>
  <c r="I16" i="2"/>
  <c r="H16" i="2"/>
  <c r="G14" i="2"/>
  <c r="F14" i="2"/>
  <c r="I13" i="2"/>
  <c r="H13" i="2"/>
  <c r="I12" i="2"/>
  <c r="H12" i="2"/>
  <c r="H10" i="2"/>
  <c r="I9" i="2"/>
  <c r="H9" i="2"/>
  <c r="I8" i="2"/>
  <c r="H8" i="2"/>
  <c r="I34" i="2" l="1"/>
  <c r="F49" i="2"/>
  <c r="H14" i="2"/>
  <c r="H42" i="2"/>
  <c r="I47" i="2"/>
  <c r="I48" i="2"/>
  <c r="H34" i="2"/>
  <c r="G49" i="2"/>
  <c r="H49" i="2" s="1"/>
  <c r="H47" i="2"/>
  <c r="H26" i="2"/>
  <c r="H48" i="2"/>
  <c r="I49" i="2" l="1"/>
  <c r="F8" i="4" l="1"/>
  <c r="D97" i="7"/>
  <c r="D96" i="7" s="1"/>
  <c r="D51" i="7" s="1"/>
  <c r="D120" i="7" l="1"/>
  <c r="D118" i="7"/>
  <c r="G118" i="7" s="1"/>
  <c r="G51" i="7"/>
  <c r="D122" i="7" l="1"/>
  <c r="G120" i="7"/>
  <c r="D125" i="7" l="1"/>
  <c r="G122" i="7"/>
  <c r="D126" i="7" l="1"/>
  <c r="D127" i="7" s="1"/>
  <c r="G127" i="7" s="1"/>
  <c r="G125" i="7"/>
  <c r="G126" i="7" l="1"/>
</calcChain>
</file>

<file path=xl/sharedStrings.xml><?xml version="1.0" encoding="utf-8"?>
<sst xmlns="http://schemas.openxmlformats.org/spreadsheetml/2006/main" count="687" uniqueCount="265">
  <si>
    <t>Oznaka</t>
  </si>
  <si>
    <t>SVEUKUPNO PRIHODI</t>
  </si>
  <si>
    <t>3 Rashodi poslovanja</t>
  </si>
  <si>
    <t>4 Rashodi za nabavu nefinancijske imovine</t>
  </si>
  <si>
    <t>SVEUKUPNO RASHODI</t>
  </si>
  <si>
    <t>6.</t>
  </si>
  <si>
    <t>5.</t>
  </si>
  <si>
    <t>4.</t>
  </si>
  <si>
    <t>3.</t>
  </si>
  <si>
    <t>2.</t>
  </si>
  <si>
    <t>1.</t>
  </si>
  <si>
    <t>PRIMICI OD FINANCIJSKE IMOVINE I ZADUŽIVANJA</t>
  </si>
  <si>
    <t>IZDACI ZA FINANCIJSKU IMOVINU I OTPLATE ZAJMOVA</t>
  </si>
  <si>
    <t>NETO FINANCIRANJE</t>
  </si>
  <si>
    <t>VIŠAK/MANJAK</t>
  </si>
  <si>
    <t>7.</t>
  </si>
  <si>
    <t>Indeks 5./2.</t>
  </si>
  <si>
    <t xml:space="preserve">Indeks 5./4. </t>
  </si>
  <si>
    <t>SVEUKUPNO RASHODI I IZDACI</t>
  </si>
  <si>
    <t>8 UPRAVNI ODJEL ZA ŠKOLSTVO</t>
  </si>
  <si>
    <t>8-32 TRGOVAČKA-UGOSTILJSKA ŠKOLA KARLOVAC</t>
  </si>
  <si>
    <t>0922 Više srednjoškolsko obrazovanje</t>
  </si>
  <si>
    <t>31 Rashodi za zaposlene</t>
  </si>
  <si>
    <t>32 Materijalni rashodi</t>
  </si>
  <si>
    <t>34 Financijski rashodi</t>
  </si>
  <si>
    <t>45 Rashodi za dodatna ulaganja na nefinancijskoj imovini</t>
  </si>
  <si>
    <t>0960 Dodatne usluge u obrazovanju</t>
  </si>
  <si>
    <t>37 Naknade građanima i kućanstvima na temelju osiguranja i druge naknade</t>
  </si>
  <si>
    <t>38 Ostali rashodi</t>
  </si>
  <si>
    <t>42 Rashodi za nabavu proizvedene dugotrajne imovine</t>
  </si>
  <si>
    <t>Ind.  (5./2.)</t>
  </si>
  <si>
    <t>Ind. (5./4.)</t>
  </si>
  <si>
    <t>PREGLED UKUPNIH PRIHODA I RASHODA PO IZVORIMA FINANCIRANJA</t>
  </si>
  <si>
    <t>OZNAKA IF</t>
  </si>
  <si>
    <t>NAZIV IZVORA FINANCIRANJA</t>
  </si>
  <si>
    <t>INDEKS 5/2</t>
  </si>
  <si>
    <t>INDEKS 5/4</t>
  </si>
  <si>
    <t>Pomoći -izvor 01</t>
  </si>
  <si>
    <t>PRIHODI</t>
  </si>
  <si>
    <t>RASHODI</t>
  </si>
  <si>
    <t>Vlastiti prihodi-03</t>
  </si>
  <si>
    <t>Prihodi za posebne namjene izvor 432</t>
  </si>
  <si>
    <t>Pomoći - izvor 05</t>
  </si>
  <si>
    <t>Pomoći -izvor 503</t>
  </si>
  <si>
    <t>Pomoći  -izvor 512</t>
  </si>
  <si>
    <t xml:space="preserve">Pomoćo -izvor 560 </t>
  </si>
  <si>
    <t>Pomoći -izvor 56</t>
  </si>
  <si>
    <t>Donacije izvor 611</t>
  </si>
  <si>
    <t>Namjenski primici - izvor 711</t>
  </si>
  <si>
    <t>UKUPNI PRIHODI</t>
  </si>
  <si>
    <t>UKUPNI RASHODI</t>
  </si>
  <si>
    <t>A. RAČUN PRIHODA I RASHODA</t>
  </si>
  <si>
    <t>6 Prihodi poslovanja</t>
  </si>
  <si>
    <t>63 Pomoći iz inozemstva i od subjekata unutar općeg proračuna</t>
  </si>
  <si>
    <t>503 POMOĆI IZ NENADLEŽNIH PRORAČUNA - KORISNICI</t>
  </si>
  <si>
    <t>512 Pomoći iz državnog proračuna - plaće MZOS</t>
  </si>
  <si>
    <t>56 Fondovi EU-a</t>
  </si>
  <si>
    <t>560 POMOĆI-FOND EU KORISNICI</t>
  </si>
  <si>
    <t>64 Prihodi od imovine</t>
  </si>
  <si>
    <t>03 Vlastiti prihodi</t>
  </si>
  <si>
    <t>65 Prihodi od upravnih i administrativnih pristojbi, pristojbi po posebnim propisima i naknada</t>
  </si>
  <si>
    <t>432 PRIHODI ZA POSEBNE NAMJENE - korisnici</t>
  </si>
  <si>
    <t>711 Prihodi od nefinancijske imovine i nadoknade štete s osnova osiguranja</t>
  </si>
  <si>
    <t>66 Prihodi od prodaje proizvoda i robe te pruženih usluga i prihodi od donacija te povrati po protestiranim jamstvima</t>
  </si>
  <si>
    <t>611 Donacije</t>
  </si>
  <si>
    <t>67 Prihodi iz nadležnog proračuna i od HZZO-a temeljem ugovornih obveza</t>
  </si>
  <si>
    <t>01 Opći prihodi i primici</t>
  </si>
  <si>
    <t>05 Pomoći</t>
  </si>
  <si>
    <t>PRIHODI I PRIMICI</t>
  </si>
  <si>
    <t>indeks (4./1.)</t>
  </si>
  <si>
    <t>indeks (4/3)</t>
  </si>
  <si>
    <t>123 Zakonski standard javnih ustanova SŠ</t>
  </si>
  <si>
    <t>A100037 Odgojnoobrazovno, administrativno i tehničko osoblje</t>
  </si>
  <si>
    <t>321 Naknade troškova zaposlenima</t>
  </si>
  <si>
    <t>3211 Službena putovanja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</si>
  <si>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</si>
  <si>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</si>
  <si>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</si>
  <si>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</si>
  <si>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3223 Energija</t>
  </si>
  <si>
    <t>3224 Materijal i dijelovi za tekuće i investicijsko održavanje</t>
  </si>
  <si>
    <t>3225 Sitni inventar i auto gume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</si>
  <si>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</si>
  <si>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</si>
  <si>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</si>
  <si>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</si>
  <si>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</si>
  <si>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</si>
  <si>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</si>
  <si>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</si>
  <si>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</si>
  <si>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</si>
  <si>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</si>
  <si>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3294 Članarine</t>
  </si>
  <si>
    <t>3295 Pristojbe i naknade</t>
  </si>
  <si>
    <t>3299 Ostali nespomenuti rashodi poslovanja</t>
  </si>
  <si>
    <t>343 Ostali financijski rashodi</t>
  </si>
  <si>
    <t>3431 Bankarske usluge i usluge platnog prometa</t>
  </si>
  <si>
    <t>3433 Zatezne kamate</t>
  </si>
  <si>
    <t>A100037A Odgojnoobrazovno, administrativno i tehničko osoblje - POSEBNI DIO</t>
  </si>
  <si>
    <t>3212 Naknade za prijevoz, za rad na terenu i odvojeni život</t>
  </si>
  <si>
    <t>3222 Materijal i sirovine</t>
  </si>
  <si>
    <t>3227 Službena, radna i zaštitna odjeća i obuća</t>
  </si>
  <si>
    <t>3235 Zakupnine i najamnine</t>
  </si>
  <si>
    <t>A100038 Operativni plan TIO - SŠ</t>
  </si>
  <si>
    <t>451 Dodatna ulaganja na građevinskim objektima</t>
  </si>
  <si>
    <t>4511 Dodatna ulaganja na građevinskim objektima</t>
  </si>
  <si>
    <t>125 Program javnih potreba iznad standarda - vlastiti prihodi</t>
  </si>
  <si>
    <t>A100042 Javne potrebe iznad standarda-vlastiti prihodi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</si>
  <si>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</si>
  <si>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</si>
  <si>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</si>
  <si>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</si>
  <si>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</si>
  <si>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</si>
  <si>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3293 Reprezentacija</t>
  </si>
  <si>
    <t>421 Građevinski objekti</t>
  </si>
  <si>
    <t>4211 Stambeni objekti</t>
  </si>
  <si>
    <t>422 Postrojenja i oprema</t>
  </si>
  <si>
    <t>4221 Uredska oprema i namještaj</t>
  </si>
  <si>
    <t>4223 Oprema za održavanje i zaštitu</t>
  </si>
  <si>
    <t>424 Knjige, umjetnička djela i ostale izložbene vrijednosti</t>
  </si>
  <si>
    <t>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</si>
  <si>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</si>
  <si>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</si>
  <si>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</si>
  <si>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</si>
  <si>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</si>
  <si>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381 Tekuće donacije</t>
  </si>
  <si>
    <t>3812 Tekuće donacije u naravi</t>
  </si>
  <si>
    <t>A100191A Shema školskog voća, povrća i mlijeka</t>
  </si>
  <si>
    <t>158 Pomoćnici u nastavi OŠ i SŠ (EU projekt)</t>
  </si>
  <si>
    <t>A100128 Pomoćnici u nastavi OŠ i SŠ (EU projekt)</t>
  </si>
  <si>
    <t>180 Centar kompetentnosti</t>
  </si>
  <si>
    <t>K100023 Mreža kom5tentnosti</t>
  </si>
  <si>
    <t>201 MZOS- Plaće SŠ</t>
  </si>
  <si>
    <t>A200201 MZOS- Plaće SŠ</t>
  </si>
  <si>
    <t>3133 Doprinosi za obvezno osiguranje u slučaju nezaposlenosti</t>
  </si>
  <si>
    <t>UKUPNO RASHODI I IZDACI</t>
  </si>
  <si>
    <t>372 Ostale naknade građanima i kućanstvima iz proračuna</t>
  </si>
  <si>
    <t>POSEBNI DIO</t>
  </si>
  <si>
    <t>PO PROGRAMSKOJ, EKONOMSKOJ KLASIFIKACIJI  I IZVORIMA FINANCIRANJA</t>
  </si>
  <si>
    <t>RAČUN PRIHODA I RASHODA</t>
  </si>
  <si>
    <t>RAVNATELJ:</t>
  </si>
  <si>
    <t>Damir Pleša, dipl. ing.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</si>
  <si>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</si>
  <si>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</si>
  <si>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</si>
  <si>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</si>
  <si>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iz državnog proračuna temeljem prijenosa EU sredstava</t>
  </si>
  <si>
    <t>6382 Kapitalne pomoći temeljem prijenosa EU sredstava</t>
  </si>
  <si>
    <t>641 Prihodi od financijske imovine</t>
  </si>
  <si>
    <t>652 Prihodi po posebnim propisima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</si>
  <si>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</si>
  <si>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</si>
  <si>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</si>
  <si>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</si>
  <si>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</si>
  <si>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</si>
  <si>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</si>
  <si>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</si>
  <si>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</si>
  <si>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41 Rashodi za nabavu neproizvedene dugotrajne imovine</t>
  </si>
  <si>
    <t>412 Nematerijalna imovina</t>
  </si>
  <si>
    <t xml:space="preserve">4 Rashodi za nabavu nefinancijske imovine </t>
  </si>
  <si>
    <t>324 Naknada troškova osobama izvan radnog odnosa</t>
  </si>
  <si>
    <t>Ostvarenje 01.01.-30.06.2024.</t>
  </si>
  <si>
    <t>POLUGODIŠNJI IZVJEŠTAJ O IZVRŠENJU FINANCIJSKOG PLANA:</t>
  </si>
  <si>
    <t>1. PRIHODI I PRIMICI</t>
  </si>
  <si>
    <t>2. RASHODI I IZDACI</t>
  </si>
  <si>
    <t>3. RAZLIKA - VIŠAK/MANJAK</t>
  </si>
  <si>
    <t>D) PRENESENI  VIŠAK ILI PRENESENI MANJAK I VIŠEGODIŠNJI PLAN URAVNOTEŽENJA</t>
  </si>
  <si>
    <t>VIŠAK/MANJAK PRIHODA</t>
  </si>
  <si>
    <t>PREDSJEDNICA ŠKOLSKOG ODBORA:</t>
  </si>
  <si>
    <t>M.P.</t>
  </si>
  <si>
    <t>_______________________</t>
  </si>
  <si>
    <t>Sonja Vukelić, prifesor</t>
  </si>
  <si>
    <t>vIŠAK/MANJAK PRIHODA preneseni (+,-)</t>
  </si>
  <si>
    <t>I opći dio</t>
  </si>
  <si>
    <t>OPĆI DIO</t>
  </si>
  <si>
    <t>IZVRŠENJE PRIHODA I PRENESENOG REZULTATA PO EKONOMSKOJ KLASIFIKACIJI</t>
  </si>
  <si>
    <t>6526 Ostali nespomenuti prihodi</t>
  </si>
  <si>
    <t>IZVRŠENJE RASHODA PO EKONOMSKOJ KLASIFIKACIJI</t>
  </si>
  <si>
    <t>3241 Naknada troškova osobama izvan radnog odnosa</t>
  </si>
  <si>
    <t>3227 Službena, radna  i zaštitna odjeća i obuća</t>
  </si>
  <si>
    <t xml:space="preserve">   RAZLIKA  </t>
  </si>
  <si>
    <t>VIŠAK/MANJAK PRIHODA PRENESENI (+,-)</t>
  </si>
  <si>
    <t xml:space="preserve"> 37 Naknade građanima i kućanstvima na temelju osiguranja i druge naknade</t>
  </si>
  <si>
    <t>IZVRŠENJE RASHODA PREMA FUNKCIJSKOJ KLASIFIKACIJI</t>
  </si>
  <si>
    <t>324 Naknade troškova osobama izvan radnog odnosa</t>
  </si>
  <si>
    <t>IZVJEŠTAJ O IZVRŠENJU POLUGODIŠNJEG IZVJEŠTAJA FINANCIJSKOG PLANA PRORAČUNSKOG KORISNIKA ZA RAZDOBLJE  01.01.-30.06.2025.</t>
  </si>
  <si>
    <t>I Rebalans 2025.</t>
  </si>
  <si>
    <t>Ostvarenje 01.01.-30.06.2025.</t>
  </si>
  <si>
    <t>I Rrbalans 2025.</t>
  </si>
  <si>
    <t>IZVRŠENJE                   01.01.-30.06.2025. G.</t>
  </si>
  <si>
    <t>Ostvarenje        01.01.-30.06.2024.</t>
  </si>
  <si>
    <t>I.Rebalans 2025.</t>
  </si>
  <si>
    <t>Ostvarenje 01.01.-30.06.2025..</t>
  </si>
  <si>
    <t>POLUGODIŠNJI IZVJEŠTAJ O IZVRŠENJU FINANCIJSKOG PLANA ZA 2025. G.</t>
  </si>
  <si>
    <t>Plan 2025</t>
  </si>
  <si>
    <t>7 Prihodi od prodaje prijevoznih sredstava</t>
  </si>
  <si>
    <t>Karlovac, 25.07.2025..</t>
  </si>
  <si>
    <r>
      <t xml:space="preserve">Na temelju članka 36. Statuta Trgovačko ugostiteljske  škole Školski odbor na 
</t>
    </r>
    <r>
      <rPr>
        <sz val="11"/>
        <rFont val="Calibri"/>
        <family val="2"/>
        <scheme val="minor"/>
      </rPr>
      <t>sjednici 25.07.2025.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godine usvaja POLUGODIŠNJI IZVJEŠTAJ O IZVRŠENJU FINANCIJSKOG PLANA ZA 2025. GODINU:</t>
    </r>
  </si>
  <si>
    <t>Plan 2025.</t>
  </si>
  <si>
    <t>639 Prijenos između proračuna korisnika istog proračuna</t>
  </si>
  <si>
    <t>6391  Tekući prijenosi između proračuna korisnika istog proračuna</t>
  </si>
  <si>
    <t xml:space="preserve">7  Prihodi od prodaje nefinancijske imovine </t>
  </si>
  <si>
    <t>72  Prihodi od prodaje proizvedene dugotrajne imovine</t>
  </si>
  <si>
    <t>723  Prihodi od prodaje prijevoznih sredstava</t>
  </si>
  <si>
    <t>-</t>
  </si>
  <si>
    <t>368  Pomoći temeljem prijenosa EU sredstava</t>
  </si>
  <si>
    <t>3681  Pomoći temeljem prijenosa EU sredstava</t>
  </si>
  <si>
    <t>36  Pomoći temeljem prijenosa EU sredstava</t>
  </si>
  <si>
    <t>4227  Uređaji strojevi i oprema za ostale namjene</t>
  </si>
  <si>
    <t>3291  Naknada za rad predstavničkih i izvršnih tijela, povjerenstva i slično</t>
  </si>
  <si>
    <t>Rebalans I 2025.</t>
  </si>
  <si>
    <t>36  Pomoći dane u inozemstvo i unutar općeg proračuna</t>
  </si>
  <si>
    <t>Ostvarenje 2024. god.</t>
  </si>
  <si>
    <t>Rebalans 1 2025.</t>
  </si>
  <si>
    <t>Ostvarenje (5.)</t>
  </si>
  <si>
    <t>Ind 5./2.</t>
  </si>
  <si>
    <t>Ind 5./4.</t>
  </si>
  <si>
    <t>12 Upravni odjel za društvene djelatnosti</t>
  </si>
  <si>
    <t>12-32 TRGOVAČKA-UGOSTILJSKA ŠKOLA KARLOVAC</t>
  </si>
  <si>
    <t>3293  Reprezentacija</t>
  </si>
  <si>
    <t>3241  Naknada troškova osobama izvan radnog odnosa</t>
  </si>
  <si>
    <t>3291 Naknade za rad predstavničkih i izvršnih tijela, povjerenstava i slično</t>
  </si>
  <si>
    <t>3299  Ostali nespomenuti rashodi poslovanja</t>
  </si>
  <si>
    <t>3433  Zatezne kamate</t>
  </si>
  <si>
    <t>4221  Uredska oprema i namještaj</t>
  </si>
  <si>
    <t>4227 Uređaji, strojevi i oprema za ostale namjene</t>
  </si>
  <si>
    <t>71 Namjenski primici od zaduživanja</t>
  </si>
  <si>
    <t>322  Rashodi za materijal i energiju</t>
  </si>
  <si>
    <t>3222  Materijal i sirovine</t>
  </si>
  <si>
    <t>329  Ostali nespomenuti rashodi poslovanja</t>
  </si>
  <si>
    <t>61 Donacije</t>
  </si>
  <si>
    <t>A100163A Javne potrebe iznad standarda -EU PROJEKTI</t>
  </si>
  <si>
    <t>096  Dodatne usluge u obrazovanju</t>
  </si>
  <si>
    <t>56  Fondovi  EU-a</t>
  </si>
  <si>
    <t>560  POMOĆI-FOND EU KORISNICI</t>
  </si>
  <si>
    <t>3  Rashodi poslovanja</t>
  </si>
  <si>
    <t>32  Materijalni rashodi</t>
  </si>
  <si>
    <t>321  Naknade troškova zaposlenicima</t>
  </si>
  <si>
    <t>3211  Službena putovanja</t>
  </si>
  <si>
    <t>3214  Ostale naknade troškova zaposlenima</t>
  </si>
  <si>
    <t>323  Rashodi za usluge</t>
  </si>
  <si>
    <t>3233  Usluge promidžbe i informiranja</t>
  </si>
  <si>
    <t>3237  Intelektualne i osobne usluge</t>
  </si>
  <si>
    <t>3211  Službena putovanje</t>
  </si>
  <si>
    <t>176  Sufinanciranje projekta  iz Razvojnog fonda Karlovačke županije</t>
  </si>
  <si>
    <t>A100209 Centar kompetencija  (ORUŽANA)</t>
  </si>
  <si>
    <t>01  Opći prihodi i primici</t>
  </si>
  <si>
    <t>4  Rashodi za nabavu proizvedene dugotrajne imovine</t>
  </si>
  <si>
    <t>422  Postrojenje i oprema</t>
  </si>
  <si>
    <t>45  Rashodi za dodatna ulaganja na nefinancijskoj imovini</t>
  </si>
  <si>
    <t>451  Dodatna ulaganja na građevinskim</t>
  </si>
  <si>
    <t>36 Pomoći dane u inozemstvo i unutar općeg proračuna</t>
  </si>
  <si>
    <t>368 POMOĆI TEMELJEM PRIJENOSA EU SREDSTAVA</t>
  </si>
  <si>
    <t>3681 TP TEMELJEM PRIJENOSA EU SREDSTAVA</t>
  </si>
  <si>
    <t>51 Pomoći</t>
  </si>
  <si>
    <t xml:space="preserve">Indeks 5/2 </t>
  </si>
  <si>
    <t>Indeks 5/4</t>
  </si>
  <si>
    <t>IZVRŠENJE                             01.01.-30.06. 2024. G.</t>
  </si>
  <si>
    <t>KLASA: 007-02/25-01/10</t>
  </si>
  <si>
    <t>URBROJ: 2133-46-01-25-01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</si>
</sst>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.000"/>
  </numFmts>
  <fonts count="6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sz val="7"/>
      <color rgb="FF000000"/>
      <name val="Verdana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Verdana"/>
      <family val="2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sz val="9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Verdana"/>
      <family val="2"/>
    </font>
    <font>
      <sz val="9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Verdana"/>
      <family val="2"/>
    </font>
    <font>
      <b/>
      <sz val="9"/>
      <color rgb="FFFF0000"/>
      <name val="Verdana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9"/>
      <color rgb="FFFF000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charset val="238"/>
      <scheme val="minor"/>
    </font>
    <font>
      <sz val="10"/>
      <color rgb="FFFFFF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40" fillId="0" borderId="0"/>
    <xf numFmtId="43" fontId="1" fillId="0" borderId="0" applyFont="0" applyFill="0" applyBorder="0" applyAlignment="0" applyProtection="0"/>
  </cellStyleXfs>
  <cellXfs count="397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left" indent="1"/>
    </xf>
    <xf numFmtId="4" fontId="21" fillId="33" borderId="11" xfId="0" applyNumberFormat="1" applyFont="1" applyFill="1" applyBorder="1" applyAlignment="1">
      <alignment horizontal="right" wrapText="1"/>
    </xf>
    <xf numFmtId="2" fontId="19" fillId="33" borderId="11" xfId="0" applyNumberFormat="1" applyFont="1" applyFill="1" applyBorder="1" applyAlignment="1">
      <alignment horizontal="right" wrapText="1"/>
    </xf>
    <xf numFmtId="4" fontId="22" fillId="33" borderId="11" xfId="0" applyNumberFormat="1" applyFont="1" applyFill="1" applyBorder="1" applyAlignment="1">
      <alignment horizontal="right" wrapText="1"/>
    </xf>
    <xf numFmtId="0" fontId="18" fillId="0" borderId="12" xfId="0" applyFont="1" applyBorder="1" applyAlignment="1">
      <alignment wrapText="1"/>
    </xf>
    <xf numFmtId="0" fontId="18" fillId="0" borderId="14" xfId="0" applyFont="1" applyBorder="1" applyAlignment="1">
      <alignment horizontal="left" wrapText="1"/>
    </xf>
    <xf numFmtId="0" fontId="23" fillId="0" borderId="12" xfId="0" applyFont="1" applyBorder="1" applyAlignment="1"/>
    <xf numFmtId="0" fontId="23" fillId="0" borderId="12" xfId="0" applyFont="1" applyBorder="1" applyAlignment="1">
      <alignment horizontal="right" indent="1"/>
    </xf>
    <xf numFmtId="2" fontId="21" fillId="33" borderId="11" xfId="0" applyNumberFormat="1" applyFont="1" applyFill="1" applyBorder="1" applyAlignment="1">
      <alignment horizontal="right" wrapText="1"/>
    </xf>
    <xf numFmtId="0" fontId="18" fillId="0" borderId="14" xfId="0" applyFont="1" applyBorder="1" applyAlignment="1">
      <alignment horizontal="left" indent="1"/>
    </xf>
    <xf numFmtId="0" fontId="21" fillId="33" borderId="16" xfId="0" applyFont="1" applyFill="1" applyBorder="1" applyAlignment="1">
      <alignment horizontal="center" wrapText="1"/>
    </xf>
    <xf numFmtId="0" fontId="19" fillId="33" borderId="16" xfId="0" applyFont="1" applyFill="1" applyBorder="1" applyAlignment="1">
      <alignment horizontal="center" wrapText="1"/>
    </xf>
    <xf numFmtId="0" fontId="27" fillId="0" borderId="0" xfId="0" applyFont="1" applyFill="1" applyBorder="1"/>
    <xf numFmtId="0" fontId="25" fillId="0" borderId="10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/>
    </xf>
    <xf numFmtId="4" fontId="22" fillId="34" borderId="11" xfId="0" applyNumberFormat="1" applyFont="1" applyFill="1" applyBorder="1" applyAlignment="1">
      <alignment horizontal="right" wrapText="1"/>
    </xf>
    <xf numFmtId="0" fontId="29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/>
    <xf numFmtId="0" fontId="20" fillId="0" borderId="22" xfId="0" applyFont="1" applyFill="1" applyBorder="1" applyAlignment="1">
      <alignment horizontal="center" vertical="center" wrapText="1" indent="1"/>
    </xf>
    <xf numFmtId="0" fontId="20" fillId="0" borderId="21" xfId="0" applyFont="1" applyFill="1" applyBorder="1" applyAlignment="1">
      <alignment horizontal="center" vertical="center" wrapText="1" indent="1"/>
    </xf>
    <xf numFmtId="0" fontId="20" fillId="0" borderId="15" xfId="0" applyFont="1" applyFill="1" applyBorder="1" applyAlignment="1">
      <alignment horizontal="center" vertical="center" wrapText="1" indent="1"/>
    </xf>
    <xf numFmtId="0" fontId="20" fillId="0" borderId="23" xfId="0" applyFont="1" applyFill="1" applyBorder="1" applyAlignment="1">
      <alignment horizontal="center" vertical="center" wrapText="1" indent="1"/>
    </xf>
    <xf numFmtId="0" fontId="22" fillId="34" borderId="25" xfId="0" applyFont="1" applyFill="1" applyBorder="1" applyAlignment="1">
      <alignment horizontal="center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horizontal="center" vertical="center" wrapText="1"/>
    </xf>
    <xf numFmtId="0" fontId="22" fillId="34" borderId="27" xfId="0" applyFont="1" applyFill="1" applyBorder="1" applyAlignment="1">
      <alignment horizontal="center" vertical="center" wrapText="1"/>
    </xf>
    <xf numFmtId="0" fontId="24" fillId="34" borderId="28" xfId="0" applyFont="1" applyFill="1" applyBorder="1" applyAlignment="1">
      <alignment horizontal="center" vertical="center" wrapText="1"/>
    </xf>
    <xf numFmtId="0" fontId="24" fillId="34" borderId="2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4" fontId="22" fillId="34" borderId="12" xfId="0" applyNumberFormat="1" applyFont="1" applyFill="1" applyBorder="1" applyAlignment="1">
      <alignment horizontal="right" vertical="center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4" fontId="19" fillId="34" borderId="20" xfId="0" applyNumberFormat="1" applyFont="1" applyFill="1" applyBorder="1" applyAlignment="1">
      <alignment horizontal="right" wrapText="1" indent="1"/>
    </xf>
    <xf numFmtId="4" fontId="19" fillId="34" borderId="12" xfId="0" applyNumberFormat="1" applyFont="1" applyFill="1" applyBorder="1" applyAlignment="1">
      <alignment horizontal="right" wrapText="1" indent="1"/>
    </xf>
    <xf numFmtId="0" fontId="29" fillId="0" borderId="12" xfId="0" applyFont="1" applyFill="1" applyBorder="1" applyAlignment="1">
      <alignment horizontal="center" vertical="center"/>
    </xf>
    <xf numFmtId="4" fontId="21" fillId="0" borderId="11" xfId="0" applyNumberFormat="1" applyFont="1" applyFill="1" applyBorder="1" applyAlignment="1">
      <alignment horizontal="right" wrapText="1" indent="1"/>
    </xf>
    <xf numFmtId="4" fontId="22" fillId="0" borderId="12" xfId="0" applyNumberFormat="1" applyFont="1" applyFill="1" applyBorder="1" applyAlignment="1">
      <alignment horizontal="right" vertical="center" wrapText="1" indent="1"/>
    </xf>
    <xf numFmtId="0" fontId="30" fillId="0" borderId="12" xfId="0" applyFont="1" applyFill="1" applyBorder="1" applyAlignment="1">
      <alignment horizontal="center" vertical="center"/>
    </xf>
    <xf numFmtId="4" fontId="21" fillId="34" borderId="12" xfId="0" applyNumberFormat="1" applyFont="1" applyFill="1" applyBorder="1" applyAlignment="1">
      <alignment horizontal="right" vertical="center" wrapText="1"/>
    </xf>
    <xf numFmtId="4" fontId="22" fillId="0" borderId="12" xfId="0" applyNumberFormat="1" applyFont="1" applyFill="1" applyBorder="1" applyAlignment="1">
      <alignment horizontal="right" vertical="center" wrapText="1"/>
    </xf>
    <xf numFmtId="4" fontId="21" fillId="34" borderId="16" xfId="0" applyNumberFormat="1" applyFont="1" applyFill="1" applyBorder="1" applyAlignment="1">
      <alignment horizontal="right" wrapText="1" indent="1"/>
    </xf>
    <xf numFmtId="4" fontId="21" fillId="0" borderId="16" xfId="0" applyNumberFormat="1" applyFont="1" applyFill="1" applyBorder="1" applyAlignment="1">
      <alignment horizontal="right" wrapText="1" indent="1"/>
    </xf>
    <xf numFmtId="4" fontId="21" fillId="34" borderId="12" xfId="0" applyNumberFormat="1" applyFont="1" applyFill="1" applyBorder="1" applyAlignment="1">
      <alignment vertical="center" wrapText="1"/>
    </xf>
    <xf numFmtId="4" fontId="21" fillId="0" borderId="12" xfId="0" applyNumberFormat="1" applyFont="1" applyFill="1" applyBorder="1" applyAlignment="1">
      <alignment vertical="center" wrapText="1"/>
    </xf>
    <xf numFmtId="4" fontId="22" fillId="0" borderId="12" xfId="0" applyNumberFormat="1" applyFont="1" applyFill="1" applyBorder="1" applyAlignment="1">
      <alignment vertical="center" wrapText="1"/>
    </xf>
    <xf numFmtId="4" fontId="21" fillId="0" borderId="12" xfId="0" applyNumberFormat="1" applyFont="1" applyFill="1" applyBorder="1" applyAlignment="1">
      <alignment horizontal="right" vertical="center" wrapText="1"/>
    </xf>
    <xf numFmtId="4" fontId="22" fillId="34" borderId="12" xfId="0" applyNumberFormat="1" applyFont="1" applyFill="1" applyBorder="1" applyAlignment="1">
      <alignment horizontal="right" vertical="center" wrapText="1"/>
    </xf>
    <xf numFmtId="4" fontId="22" fillId="34" borderId="12" xfId="0" applyNumberFormat="1" applyFont="1" applyFill="1" applyBorder="1" applyAlignment="1">
      <alignment vertical="center" wrapText="1"/>
    </xf>
    <xf numFmtId="4" fontId="21" fillId="34" borderId="12" xfId="0" applyNumberFormat="1" applyFont="1" applyFill="1" applyBorder="1" applyAlignment="1">
      <alignment wrapText="1"/>
    </xf>
    <xf numFmtId="4" fontId="21" fillId="0" borderId="12" xfId="0" applyNumberFormat="1" applyFont="1" applyFill="1" applyBorder="1" applyAlignment="1">
      <alignment wrapText="1"/>
    </xf>
    <xf numFmtId="0" fontId="29" fillId="0" borderId="29" xfId="0" applyFont="1" applyFill="1" applyBorder="1" applyAlignment="1">
      <alignment horizontal="center" vertical="center"/>
    </xf>
    <xf numFmtId="4" fontId="22" fillId="0" borderId="13" xfId="0" applyNumberFormat="1" applyFont="1" applyFill="1" applyBorder="1" applyAlignment="1">
      <alignment horizontal="right" wrapText="1" indent="1"/>
    </xf>
    <xf numFmtId="0" fontId="30" fillId="0" borderId="29" xfId="0" applyFont="1" applyFill="1" applyBorder="1" applyAlignment="1">
      <alignment horizontal="center" vertical="center"/>
    </xf>
    <xf numFmtId="4" fontId="21" fillId="34" borderId="12" xfId="0" applyNumberFormat="1" applyFont="1" applyFill="1" applyBorder="1" applyAlignment="1">
      <alignment horizontal="right" wrapText="1" indent="1"/>
    </xf>
    <xf numFmtId="4" fontId="21" fillId="0" borderId="12" xfId="0" applyNumberFormat="1" applyFont="1" applyFill="1" applyBorder="1" applyAlignment="1">
      <alignment horizontal="right" wrapText="1" indent="1"/>
    </xf>
    <xf numFmtId="0" fontId="29" fillId="0" borderId="12" xfId="0" applyFont="1" applyFill="1" applyBorder="1"/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4" fillId="33" borderId="11" xfId="0" applyFont="1" applyFill="1" applyBorder="1" applyAlignment="1">
      <alignment horizontal="right" wrapText="1" indent="1"/>
    </xf>
    <xf numFmtId="0" fontId="20" fillId="0" borderId="18" xfId="0" applyFont="1" applyBorder="1" applyAlignment="1">
      <alignment horizontal="center" vertical="center" wrapText="1" indent="1"/>
    </xf>
    <xf numFmtId="0" fontId="24" fillId="0" borderId="21" xfId="0" applyFont="1" applyFill="1" applyBorder="1" applyAlignment="1">
      <alignment horizontal="left" vertical="center" indent="1"/>
    </xf>
    <xf numFmtId="4" fontId="21" fillId="35" borderId="11" xfId="0" applyNumberFormat="1" applyFont="1" applyFill="1" applyBorder="1" applyAlignment="1">
      <alignment horizontal="right" wrapText="1" indent="1"/>
    </xf>
    <xf numFmtId="2" fontId="0" fillId="0" borderId="12" xfId="0" applyNumberFormat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4" fontId="24" fillId="34" borderId="20" xfId="0" applyNumberFormat="1" applyFont="1" applyFill="1" applyBorder="1" applyAlignment="1">
      <alignment horizontal="right" wrapText="1" indent="1"/>
    </xf>
    <xf numFmtId="4" fontId="24" fillId="34" borderId="12" xfId="0" applyNumberFormat="1" applyFont="1" applyFill="1" applyBorder="1" applyAlignment="1">
      <alignment horizontal="right" wrapText="1" indent="1"/>
    </xf>
    <xf numFmtId="4" fontId="22" fillId="34" borderId="13" xfId="0" applyNumberFormat="1" applyFont="1" applyFill="1" applyBorder="1" applyAlignment="1">
      <alignment horizontal="right" wrapText="1" indent="1"/>
    </xf>
    <xf numFmtId="4" fontId="22" fillId="34" borderId="12" xfId="0" applyNumberFormat="1" applyFont="1" applyFill="1" applyBorder="1" applyAlignment="1">
      <alignment horizontal="right" wrapText="1" indent="1"/>
    </xf>
    <xf numFmtId="4" fontId="22" fillId="36" borderId="14" xfId="0" applyNumberFormat="1" applyFont="1" applyFill="1" applyBorder="1" applyAlignment="1">
      <alignment horizontal="right" vertical="center" wrapText="1" indent="1"/>
    </xf>
    <xf numFmtId="4" fontId="19" fillId="37" borderId="20" xfId="0" applyNumberFormat="1" applyFont="1" applyFill="1" applyBorder="1" applyAlignment="1">
      <alignment horizontal="right" wrapText="1" indent="1"/>
    </xf>
    <xf numFmtId="4" fontId="19" fillId="37" borderId="12" xfId="0" applyNumberFormat="1" applyFont="1" applyFill="1" applyBorder="1" applyAlignment="1">
      <alignment horizontal="right" wrapText="1" indent="1"/>
    </xf>
    <xf numFmtId="4" fontId="22" fillId="36" borderId="12" xfId="0" applyNumberFormat="1" applyFont="1" applyFill="1" applyBorder="1" applyAlignment="1">
      <alignment horizontal="right" vertical="center" wrapText="1" indent="1"/>
    </xf>
    <xf numFmtId="0" fontId="31" fillId="33" borderId="11" xfId="0" applyFont="1" applyFill="1" applyBorder="1" applyAlignment="1">
      <alignment horizontal="right" wrapText="1" indent="1"/>
    </xf>
    <xf numFmtId="4" fontId="22" fillId="38" borderId="11" xfId="0" applyNumberFormat="1" applyFont="1" applyFill="1" applyBorder="1" applyAlignment="1">
      <alignment horizontal="right" wrapText="1"/>
    </xf>
    <xf numFmtId="4" fontId="21" fillId="38" borderId="11" xfId="0" applyNumberFormat="1" applyFont="1" applyFill="1" applyBorder="1" applyAlignment="1">
      <alignment horizontal="right" wrapText="1"/>
    </xf>
    <xf numFmtId="0" fontId="22" fillId="38" borderId="11" xfId="0" applyFont="1" applyFill="1" applyBorder="1" applyAlignment="1">
      <alignment wrapText="1"/>
    </xf>
    <xf numFmtId="0" fontId="21" fillId="38" borderId="11" xfId="0" applyFont="1" applyFill="1" applyBorder="1" applyAlignment="1">
      <alignment wrapText="1"/>
    </xf>
    <xf numFmtId="4" fontId="22" fillId="37" borderId="11" xfId="0" applyNumberFormat="1" applyFont="1" applyFill="1" applyBorder="1" applyAlignment="1">
      <alignment horizontal="right" wrapText="1"/>
    </xf>
    <xf numFmtId="2" fontId="22" fillId="37" borderId="20" xfId="0" applyNumberFormat="1" applyFont="1" applyFill="1" applyBorder="1" applyAlignment="1">
      <alignment horizontal="right" wrapText="1"/>
    </xf>
    <xf numFmtId="2" fontId="22" fillId="37" borderId="12" xfId="0" applyNumberFormat="1" applyFont="1" applyFill="1" applyBorder="1"/>
    <xf numFmtId="0" fontId="23" fillId="0" borderId="0" xfId="0" applyFont="1" applyAlignment="1"/>
    <xf numFmtId="0" fontId="34" fillId="33" borderId="11" xfId="0" applyFont="1" applyFill="1" applyBorder="1" applyAlignment="1">
      <alignment horizontal="left" wrapText="1" indent="1"/>
    </xf>
    <xf numFmtId="0" fontId="33" fillId="33" borderId="11" xfId="0" applyFont="1" applyFill="1" applyBorder="1" applyAlignment="1">
      <alignment horizontal="left" wrapText="1" indent="1"/>
    </xf>
    <xf numFmtId="0" fontId="35" fillId="33" borderId="11" xfId="0" applyFont="1" applyFill="1" applyBorder="1" applyAlignment="1">
      <alignment horizontal="left" wrapText="1" indent="1"/>
    </xf>
    <xf numFmtId="0" fontId="33" fillId="36" borderId="11" xfId="0" applyFont="1" applyFill="1" applyBorder="1" applyAlignment="1">
      <alignment horizontal="left" wrapText="1" indent="1"/>
    </xf>
    <xf numFmtId="4" fontId="35" fillId="36" borderId="11" xfId="0" applyNumberFormat="1" applyFont="1" applyFill="1" applyBorder="1" applyAlignment="1">
      <alignment horizontal="right" wrapText="1" indent="1"/>
    </xf>
    <xf numFmtId="0" fontId="33" fillId="35" borderId="32" xfId="0" applyFont="1" applyFill="1" applyBorder="1" applyAlignment="1">
      <alignment horizontal="left" wrapText="1" indent="1"/>
    </xf>
    <xf numFmtId="4" fontId="37" fillId="33" borderId="11" xfId="0" applyNumberFormat="1" applyFont="1" applyFill="1" applyBorder="1" applyAlignment="1">
      <alignment horizontal="right" wrapText="1" indent="1"/>
    </xf>
    <xf numFmtId="0" fontId="16" fillId="0" borderId="0" xfId="0" applyFont="1" applyAlignment="1">
      <alignment horizontal="center"/>
    </xf>
    <xf numFmtId="4" fontId="37" fillId="35" borderId="11" xfId="0" applyNumberFormat="1" applyFont="1" applyFill="1" applyBorder="1" applyAlignment="1">
      <alignment horizontal="right" wrapText="1" indent="1"/>
    </xf>
    <xf numFmtId="0" fontId="24" fillId="0" borderId="14" xfId="0" applyFont="1" applyBorder="1" applyAlignment="1">
      <alignment horizontal="center"/>
    </xf>
    <xf numFmtId="0" fontId="23" fillId="0" borderId="0" xfId="0" applyFont="1" applyBorder="1" applyAlignment="1">
      <alignment horizontal="right" indent="1"/>
    </xf>
    <xf numFmtId="0" fontId="23" fillId="0" borderId="0" xfId="0" applyFont="1" applyBorder="1" applyAlignment="1"/>
    <xf numFmtId="4" fontId="22" fillId="33" borderId="37" xfId="0" applyNumberFormat="1" applyFont="1" applyFill="1" applyBorder="1" applyAlignment="1">
      <alignment horizontal="right" wrapText="1"/>
    </xf>
    <xf numFmtId="0" fontId="20" fillId="0" borderId="43" xfId="0" applyFont="1" applyBorder="1" applyAlignment="1">
      <alignment horizontal="center" vertical="center" wrapText="1" indent="1"/>
    </xf>
    <xf numFmtId="0" fontId="20" fillId="0" borderId="45" xfId="0" applyFont="1" applyBorder="1" applyAlignment="1">
      <alignment horizontal="center" vertical="center" wrapText="1" indent="1"/>
    </xf>
    <xf numFmtId="0" fontId="18" fillId="0" borderId="21" xfId="0" applyFont="1" applyBorder="1" applyAlignment="1">
      <alignment horizontal="left" indent="1"/>
    </xf>
    <xf numFmtId="0" fontId="23" fillId="0" borderId="14" xfId="0" applyFont="1" applyBorder="1" applyAlignment="1">
      <alignment horizontal="center"/>
    </xf>
    <xf numFmtId="0" fontId="20" fillId="0" borderId="44" xfId="0" applyFont="1" applyBorder="1" applyAlignment="1">
      <alignment horizontal="center" vertical="center" wrapText="1" indent="1"/>
    </xf>
    <xf numFmtId="0" fontId="22" fillId="33" borderId="41" xfId="0" applyFont="1" applyFill="1" applyBorder="1" applyAlignment="1">
      <alignment horizontal="left" wrapText="1" indent="1"/>
    </xf>
    <xf numFmtId="0" fontId="21" fillId="33" borderId="40" xfId="0" applyFont="1" applyFill="1" applyBorder="1" applyAlignment="1">
      <alignment horizontal="left" wrapText="1" indent="1"/>
    </xf>
    <xf numFmtId="0" fontId="22" fillId="33" borderId="40" xfId="0" applyFont="1" applyFill="1" applyBorder="1" applyAlignment="1">
      <alignment horizontal="left" wrapText="1" indent="1"/>
    </xf>
    <xf numFmtId="0" fontId="20" fillId="0" borderId="39" xfId="0" applyFont="1" applyBorder="1" applyAlignment="1">
      <alignment horizontal="center" vertical="center" wrapText="1" indent="1"/>
    </xf>
    <xf numFmtId="0" fontId="43" fillId="0" borderId="44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left" indent="1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 indent="1"/>
    </xf>
    <xf numFmtId="0" fontId="20" fillId="0" borderId="42" xfId="0" applyFont="1" applyBorder="1" applyAlignment="1">
      <alignment horizontal="center" vertical="center" wrapText="1" indent="1"/>
    </xf>
    <xf numFmtId="0" fontId="0" fillId="0" borderId="0" xfId="0"/>
    <xf numFmtId="0" fontId="0" fillId="0" borderId="38" xfId="0" applyBorder="1"/>
    <xf numFmtId="0" fontId="28" fillId="0" borderId="0" xfId="0" applyFont="1" applyFill="1" applyBorder="1" applyAlignment="1">
      <alignment horizontal="center"/>
    </xf>
    <xf numFmtId="4" fontId="31" fillId="33" borderId="11" xfId="0" applyNumberFormat="1" applyFont="1" applyFill="1" applyBorder="1" applyAlignment="1">
      <alignment horizontal="right" wrapText="1" indent="1"/>
    </xf>
    <xf numFmtId="0" fontId="37" fillId="33" borderId="11" xfId="0" applyFont="1" applyFill="1" applyBorder="1" applyAlignment="1">
      <alignment horizontal="right" wrapText="1" indent="1"/>
    </xf>
    <xf numFmtId="0" fontId="31" fillId="33" borderId="11" xfId="0" applyFont="1" applyFill="1" applyBorder="1" applyAlignment="1">
      <alignment horizontal="left" wrapText="1" indent="1"/>
    </xf>
    <xf numFmtId="0" fontId="37" fillId="33" borderId="11" xfId="0" applyFont="1" applyFill="1" applyBorder="1" applyAlignment="1">
      <alignment horizontal="left" wrapText="1" indent="1"/>
    </xf>
    <xf numFmtId="4" fontId="31" fillId="36" borderId="11" xfId="0" applyNumberFormat="1" applyFont="1" applyFill="1" applyBorder="1" applyAlignment="1">
      <alignment horizontal="right" wrapText="1" indent="1"/>
    </xf>
    <xf numFmtId="0" fontId="28" fillId="0" borderId="0" xfId="0" applyFont="1" applyFill="1" applyBorder="1" applyAlignment="1"/>
    <xf numFmtId="0" fontId="22" fillId="33" borderId="11" xfId="0" applyFont="1" applyFill="1" applyBorder="1" applyAlignment="1">
      <alignment horizontal="left" wrapText="1" indent="1"/>
    </xf>
    <xf numFmtId="0" fontId="33" fillId="36" borderId="33" xfId="0" applyFont="1" applyFill="1" applyBorder="1" applyAlignment="1">
      <alignment horizontal="left" wrapText="1" indent="1"/>
    </xf>
    <xf numFmtId="4" fontId="22" fillId="36" borderId="34" xfId="0" applyNumberFormat="1" applyFont="1" applyFill="1" applyBorder="1" applyAlignment="1">
      <alignment horizontal="right" wrapText="1" indent="1"/>
    </xf>
    <xf numFmtId="0" fontId="45" fillId="0" borderId="0" xfId="0" applyFont="1" applyBorder="1" applyAlignment="1">
      <alignment horizontal="center" vertical="center" wrapText="1" indent="1"/>
    </xf>
    <xf numFmtId="0" fontId="32" fillId="0" borderId="14" xfId="0" applyFont="1" applyFill="1" applyBorder="1" applyAlignment="1">
      <alignment horizontal="center" vertical="center"/>
    </xf>
    <xf numFmtId="2" fontId="37" fillId="35" borderId="20" xfId="0" applyNumberFormat="1" applyFont="1" applyFill="1" applyBorder="1" applyAlignment="1">
      <alignment horizontal="right" wrapText="1" indent="1"/>
    </xf>
    <xf numFmtId="2" fontId="44" fillId="35" borderId="12" xfId="0" applyNumberFormat="1" applyFont="1" applyFill="1" applyBorder="1" applyAlignment="1">
      <alignment horizontal="right" indent="1"/>
    </xf>
    <xf numFmtId="4" fontId="31" fillId="35" borderId="11" xfId="0" applyNumberFormat="1" applyFont="1" applyFill="1" applyBorder="1" applyAlignment="1">
      <alignment horizontal="right" wrapText="1" indent="1"/>
    </xf>
    <xf numFmtId="0" fontId="31" fillId="35" borderId="11" xfId="0" applyFont="1" applyFill="1" applyBorder="1" applyAlignment="1">
      <alignment horizontal="left" wrapText="1" indent="1"/>
    </xf>
    <xf numFmtId="0" fontId="37" fillId="35" borderId="11" xfId="0" applyFont="1" applyFill="1" applyBorder="1" applyAlignment="1">
      <alignment horizontal="right" wrapText="1" indent="1"/>
    </xf>
    <xf numFmtId="2" fontId="37" fillId="35" borderId="11" xfId="0" applyNumberFormat="1" applyFont="1" applyFill="1" applyBorder="1" applyAlignment="1">
      <alignment horizontal="right" wrapText="1" indent="1"/>
    </xf>
    <xf numFmtId="2" fontId="31" fillId="35" borderId="11" xfId="0" applyNumberFormat="1" applyFont="1" applyFill="1" applyBorder="1" applyAlignment="1">
      <alignment horizontal="right" wrapText="1" indent="1"/>
    </xf>
    <xf numFmtId="0" fontId="37" fillId="35" borderId="11" xfId="0" applyFont="1" applyFill="1" applyBorder="1" applyAlignment="1">
      <alignment horizontal="left" wrapText="1" indent="1"/>
    </xf>
    <xf numFmtId="0" fontId="31" fillId="35" borderId="11" xfId="0" applyFont="1" applyFill="1" applyBorder="1" applyAlignment="1">
      <alignment horizontal="right" wrapText="1" indent="1"/>
    </xf>
    <xf numFmtId="0" fontId="37" fillId="33" borderId="13" xfId="0" applyFont="1" applyFill="1" applyBorder="1" applyAlignment="1">
      <alignment horizontal="left" wrapText="1" indent="1"/>
    </xf>
    <xf numFmtId="4" fontId="37" fillId="35" borderId="13" xfId="0" applyNumberFormat="1" applyFont="1" applyFill="1" applyBorder="1" applyAlignment="1">
      <alignment horizontal="right" wrapText="1" indent="1"/>
    </xf>
    <xf numFmtId="0" fontId="22" fillId="36" borderId="30" xfId="0" applyFont="1" applyFill="1" applyBorder="1" applyAlignment="1">
      <alignment horizontal="left" wrapText="1" indent="1"/>
    </xf>
    <xf numFmtId="4" fontId="22" fillId="36" borderId="35" xfId="0" applyNumberFormat="1" applyFont="1" applyFill="1" applyBorder="1" applyAlignment="1">
      <alignment horizontal="right" wrapText="1" indent="1"/>
    </xf>
    <xf numFmtId="0" fontId="34" fillId="36" borderId="11" xfId="0" applyFont="1" applyFill="1" applyBorder="1" applyAlignment="1">
      <alignment horizontal="left" wrapText="1" indent="1"/>
    </xf>
    <xf numFmtId="4" fontId="34" fillId="36" borderId="11" xfId="0" applyNumberFormat="1" applyFont="1" applyFill="1" applyBorder="1" applyAlignment="1">
      <alignment horizontal="right" wrapText="1" indent="1"/>
    </xf>
    <xf numFmtId="0" fontId="34" fillId="35" borderId="11" xfId="0" applyFont="1" applyFill="1" applyBorder="1" applyAlignment="1">
      <alignment horizontal="left" wrapText="1" indent="1"/>
    </xf>
    <xf numFmtId="4" fontId="34" fillId="35" borderId="11" xfId="0" applyNumberFormat="1" applyFont="1" applyFill="1" applyBorder="1" applyAlignment="1">
      <alignment horizontal="right" wrapText="1" indent="1"/>
    </xf>
    <xf numFmtId="0" fontId="33" fillId="35" borderId="11" xfId="0" applyFont="1" applyFill="1" applyBorder="1" applyAlignment="1">
      <alignment horizontal="left" wrapText="1" indent="1"/>
    </xf>
    <xf numFmtId="4" fontId="33" fillId="35" borderId="11" xfId="0" applyNumberFormat="1" applyFont="1" applyFill="1" applyBorder="1" applyAlignment="1">
      <alignment horizontal="right" wrapText="1" indent="1"/>
    </xf>
    <xf numFmtId="0" fontId="33" fillId="35" borderId="11" xfId="0" applyFont="1" applyFill="1" applyBorder="1" applyAlignment="1">
      <alignment horizontal="right" wrapText="1" indent="1"/>
    </xf>
    <xf numFmtId="0" fontId="34" fillId="39" borderId="11" xfId="0" applyFont="1" applyFill="1" applyBorder="1" applyAlignment="1">
      <alignment horizontal="left" wrapText="1" indent="1"/>
    </xf>
    <xf numFmtId="4" fontId="34" fillId="39" borderId="11" xfId="0" applyNumberFormat="1" applyFont="1" applyFill="1" applyBorder="1" applyAlignment="1">
      <alignment horizontal="right" wrapText="1" indent="1"/>
    </xf>
    <xf numFmtId="4" fontId="22" fillId="40" borderId="11" xfId="0" applyNumberFormat="1" applyFont="1" applyFill="1" applyBorder="1" applyAlignment="1">
      <alignment horizontal="right" wrapText="1"/>
    </xf>
    <xf numFmtId="0" fontId="21" fillId="34" borderId="0" xfId="0" applyFont="1" applyFill="1" applyBorder="1" applyAlignment="1">
      <alignment horizontal="left" wrapText="1"/>
    </xf>
    <xf numFmtId="4" fontId="21" fillId="34" borderId="0" xfId="0" applyNumberFormat="1" applyFont="1" applyFill="1" applyBorder="1" applyAlignment="1">
      <alignment horizontal="right" wrapText="1"/>
    </xf>
    <xf numFmtId="0" fontId="21" fillId="34" borderId="0" xfId="0" applyFont="1" applyFill="1" applyBorder="1" applyAlignment="1">
      <alignment horizontal="right" wrapText="1"/>
    </xf>
    <xf numFmtId="2" fontId="21" fillId="34" borderId="0" xfId="0" applyNumberFormat="1" applyFont="1" applyFill="1" applyBorder="1"/>
    <xf numFmtId="0" fontId="21" fillId="34" borderId="0" xfId="0" applyFont="1" applyFill="1" applyBorder="1" applyAlignment="1">
      <alignment wrapText="1"/>
    </xf>
    <xf numFmtId="0" fontId="22" fillId="34" borderId="0" xfId="0" applyFont="1" applyFill="1" applyBorder="1" applyAlignment="1">
      <alignment horizontal="left" wrapText="1"/>
    </xf>
    <xf numFmtId="4" fontId="22" fillId="34" borderId="0" xfId="0" applyNumberFormat="1" applyFont="1" applyFill="1" applyBorder="1" applyAlignment="1">
      <alignment horizontal="right" wrapText="1"/>
    </xf>
    <xf numFmtId="0" fontId="22" fillId="34" borderId="0" xfId="0" applyFont="1" applyFill="1" applyBorder="1" applyAlignment="1">
      <alignment horizontal="right" wrapText="1"/>
    </xf>
    <xf numFmtId="2" fontId="22" fillId="34" borderId="0" xfId="0" applyNumberFormat="1" applyFont="1" applyFill="1" applyBorder="1"/>
    <xf numFmtId="0" fontId="33" fillId="35" borderId="37" xfId="0" applyFont="1" applyFill="1" applyBorder="1" applyAlignment="1">
      <alignment horizontal="left" wrapText="1" indent="1"/>
    </xf>
    <xf numFmtId="4" fontId="33" fillId="35" borderId="37" xfId="0" applyNumberFormat="1" applyFont="1" applyFill="1" applyBorder="1" applyAlignment="1">
      <alignment horizontal="right" wrapText="1" indent="1"/>
    </xf>
    <xf numFmtId="4" fontId="21" fillId="38" borderId="37" xfId="0" applyNumberFormat="1" applyFont="1" applyFill="1" applyBorder="1" applyAlignment="1">
      <alignment horizontal="right" wrapText="1"/>
    </xf>
    <xf numFmtId="2" fontId="47" fillId="0" borderId="12" xfId="0" applyNumberFormat="1" applyFont="1" applyBorder="1" applyAlignment="1">
      <alignment horizontal="right"/>
    </xf>
    <xf numFmtId="0" fontId="46" fillId="35" borderId="11" xfId="0" applyFont="1" applyFill="1" applyBorder="1" applyAlignment="1">
      <alignment horizontal="left" wrapText="1" indent="1"/>
    </xf>
    <xf numFmtId="4" fontId="46" fillId="35" borderId="11" xfId="0" applyNumberFormat="1" applyFont="1" applyFill="1" applyBorder="1" applyAlignment="1">
      <alignment horizontal="right" wrapText="1" indent="1"/>
    </xf>
    <xf numFmtId="0" fontId="46" fillId="35" borderId="11" xfId="0" applyFont="1" applyFill="1" applyBorder="1" applyAlignment="1">
      <alignment horizontal="right" wrapText="1" indent="1"/>
    </xf>
    <xf numFmtId="0" fontId="22" fillId="36" borderId="32" xfId="0" applyFont="1" applyFill="1" applyBorder="1" applyAlignment="1">
      <alignment horizontal="left" wrapText="1" indent="1"/>
    </xf>
    <xf numFmtId="0" fontId="22" fillId="36" borderId="11" xfId="0" applyFont="1" applyFill="1" applyBorder="1" applyAlignment="1">
      <alignment horizontal="right" wrapText="1" indent="1"/>
    </xf>
    <xf numFmtId="4" fontId="23" fillId="0" borderId="12" xfId="0" applyNumberFormat="1" applyFont="1" applyBorder="1" applyAlignment="1">
      <alignment horizontal="right" indent="1"/>
    </xf>
    <xf numFmtId="4" fontId="18" fillId="0" borderId="14" xfId="0" applyNumberFormat="1" applyFont="1" applyBorder="1" applyAlignment="1">
      <alignment horizontal="right" indent="1"/>
    </xf>
    <xf numFmtId="4" fontId="18" fillId="0" borderId="12" xfId="0" applyNumberFormat="1" applyFont="1" applyBorder="1" applyAlignment="1">
      <alignment horizontal="right" indent="1"/>
    </xf>
    <xf numFmtId="4" fontId="36" fillId="35" borderId="11" xfId="0" applyNumberFormat="1" applyFont="1" applyFill="1" applyBorder="1" applyAlignment="1">
      <alignment horizontal="right" wrapText="1" indent="1"/>
    </xf>
    <xf numFmtId="4" fontId="35" fillId="35" borderId="11" xfId="0" applyNumberFormat="1" applyFont="1" applyFill="1" applyBorder="1" applyAlignment="1">
      <alignment horizontal="right" wrapText="1" indent="1"/>
    </xf>
    <xf numFmtId="0" fontId="34" fillId="35" borderId="11" xfId="0" applyFont="1" applyFill="1" applyBorder="1" applyAlignment="1">
      <alignment horizontal="right" wrapText="1" indent="1"/>
    </xf>
    <xf numFmtId="2" fontId="18" fillId="0" borderId="14" xfId="0" applyNumberFormat="1" applyFont="1" applyBorder="1" applyAlignment="1">
      <alignment horizontal="right" indent="1"/>
    </xf>
    <xf numFmtId="4" fontId="24" fillId="0" borderId="12" xfId="0" applyNumberFormat="1" applyFont="1" applyBorder="1" applyAlignment="1">
      <alignment horizontal="right" indent="1"/>
    </xf>
    <xf numFmtId="0" fontId="24" fillId="0" borderId="14" xfId="0" applyFont="1" applyBorder="1" applyAlignment="1">
      <alignment horizontal="left" vertical="center" wrapText="1"/>
    </xf>
    <xf numFmtId="2" fontId="24" fillId="0" borderId="12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2" fontId="31" fillId="33" borderId="11" xfId="0" applyNumberFormat="1" applyFont="1" applyFill="1" applyBorder="1" applyAlignment="1">
      <alignment horizontal="right" wrapText="1" indent="1"/>
    </xf>
    <xf numFmtId="2" fontId="37" fillId="33" borderId="11" xfId="0" applyNumberFormat="1" applyFont="1" applyFill="1" applyBorder="1" applyAlignment="1">
      <alignment horizontal="right" wrapText="1" indent="1"/>
    </xf>
    <xf numFmtId="0" fontId="20" fillId="0" borderId="0" xfId="0" applyFont="1" applyBorder="1" applyAlignment="1">
      <alignment horizontal="center" vertical="center" wrapText="1" indent="1"/>
    </xf>
    <xf numFmtId="43" fontId="32" fillId="33" borderId="11" xfId="51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1"/>
    </xf>
    <xf numFmtId="43" fontId="44" fillId="33" borderId="11" xfId="51" applyNumberFormat="1" applyFont="1" applyFill="1" applyBorder="1" applyAlignment="1">
      <alignment horizontal="right" wrapText="1" indent="1"/>
    </xf>
    <xf numFmtId="2" fontId="31" fillId="36" borderId="11" xfId="0" applyNumberFormat="1" applyFont="1" applyFill="1" applyBorder="1" applyAlignment="1">
      <alignment horizontal="right" wrapText="1" indent="1"/>
    </xf>
    <xf numFmtId="43" fontId="32" fillId="36" borderId="11" xfId="51" applyNumberFormat="1" applyFont="1" applyFill="1" applyBorder="1" applyAlignment="1">
      <alignment horizontal="right" wrapText="1" indent="1"/>
    </xf>
    <xf numFmtId="0" fontId="0" fillId="0" borderId="0" xfId="0" applyFont="1"/>
    <xf numFmtId="2" fontId="32" fillId="35" borderId="12" xfId="0" applyNumberFormat="1" applyFont="1" applyFill="1" applyBorder="1" applyAlignment="1">
      <alignment horizontal="right" indent="1"/>
    </xf>
    <xf numFmtId="2" fontId="31" fillId="35" borderId="20" xfId="0" applyNumberFormat="1" applyFont="1" applyFill="1" applyBorder="1" applyAlignment="1">
      <alignment horizontal="right" wrapText="1" indent="1"/>
    </xf>
    <xf numFmtId="2" fontId="31" fillId="36" borderId="20" xfId="0" applyNumberFormat="1" applyFont="1" applyFill="1" applyBorder="1" applyAlignment="1">
      <alignment horizontal="right" wrapText="1" indent="1"/>
    </xf>
    <xf numFmtId="2" fontId="32" fillId="36" borderId="12" xfId="0" applyNumberFormat="1" applyFont="1" applyFill="1" applyBorder="1" applyAlignment="1">
      <alignment horizontal="right" indent="1"/>
    </xf>
    <xf numFmtId="2" fontId="49" fillId="35" borderId="12" xfId="0" applyNumberFormat="1" applyFont="1" applyFill="1" applyBorder="1" applyAlignment="1">
      <alignment horizontal="right" indent="1"/>
    </xf>
    <xf numFmtId="2" fontId="36" fillId="35" borderId="20" xfId="0" applyNumberFormat="1" applyFont="1" applyFill="1" applyBorder="1" applyAlignment="1">
      <alignment horizontal="right" wrapText="1" indent="1"/>
    </xf>
    <xf numFmtId="2" fontId="35" fillId="35" borderId="20" xfId="0" applyNumberFormat="1" applyFont="1" applyFill="1" applyBorder="1" applyAlignment="1">
      <alignment horizontal="right" wrapText="1" indent="1"/>
    </xf>
    <xf numFmtId="43" fontId="49" fillId="33" borderId="13" xfId="51" applyNumberFormat="1" applyFont="1" applyFill="1" applyBorder="1" applyAlignment="1">
      <alignment horizontal="right" wrapText="1" indent="1"/>
    </xf>
    <xf numFmtId="43" fontId="49" fillId="33" borderId="0" xfId="51" applyNumberFormat="1" applyFont="1" applyFill="1" applyBorder="1" applyAlignment="1">
      <alignment horizontal="right" wrapText="1" indent="1"/>
    </xf>
    <xf numFmtId="4" fontId="0" fillId="0" borderId="0" xfId="0" applyNumberFormat="1"/>
    <xf numFmtId="0" fontId="35" fillId="36" borderId="11" xfId="0" applyFont="1" applyFill="1" applyBorder="1" applyAlignment="1">
      <alignment horizontal="left" wrapText="1" indent="1"/>
    </xf>
    <xf numFmtId="0" fontId="33" fillId="36" borderId="47" xfId="0" applyFont="1" applyFill="1" applyBorder="1" applyAlignment="1">
      <alignment horizontal="left" wrapText="1" indent="1"/>
    </xf>
    <xf numFmtId="0" fontId="50" fillId="36" borderId="51" xfId="0" applyFont="1" applyFill="1" applyBorder="1"/>
    <xf numFmtId="0" fontId="50" fillId="36" borderId="53" xfId="0" applyFont="1" applyFill="1" applyBorder="1"/>
    <xf numFmtId="0" fontId="51" fillId="36" borderId="24" xfId="0" applyFont="1" applyFill="1" applyBorder="1"/>
    <xf numFmtId="2" fontId="31" fillId="35" borderId="0" xfId="0" applyNumberFormat="1" applyFont="1" applyFill="1" applyBorder="1" applyAlignment="1">
      <alignment horizontal="right" wrapText="1" indent="1"/>
    </xf>
    <xf numFmtId="0" fontId="0" fillId="0" borderId="0" xfId="0" applyBorder="1"/>
    <xf numFmtId="0" fontId="43" fillId="0" borderId="10" xfId="0" applyFont="1" applyBorder="1" applyAlignment="1">
      <alignment horizontal="center" vertical="center" wrapText="1" indent="1"/>
    </xf>
    <xf numFmtId="0" fontId="43" fillId="0" borderId="0" xfId="0" applyFont="1" applyBorder="1" applyAlignment="1">
      <alignment horizontal="center" vertical="center" wrapText="1" indent="1"/>
    </xf>
    <xf numFmtId="2" fontId="52" fillId="33" borderId="20" xfId="0" applyNumberFormat="1" applyFont="1" applyFill="1" applyBorder="1" applyAlignment="1">
      <alignment horizontal="right" wrapText="1" indent="1"/>
    </xf>
    <xf numFmtId="0" fontId="22" fillId="42" borderId="11" xfId="0" applyFont="1" applyFill="1" applyBorder="1" applyAlignment="1">
      <alignment horizontal="left" wrapText="1" indent="1"/>
    </xf>
    <xf numFmtId="4" fontId="22" fillId="42" borderId="11" xfId="0" applyNumberFormat="1" applyFont="1" applyFill="1" applyBorder="1" applyAlignment="1">
      <alignment horizontal="right" wrapText="1" indent="1"/>
    </xf>
    <xf numFmtId="2" fontId="24" fillId="42" borderId="20" xfId="0" applyNumberFormat="1" applyFont="1" applyFill="1" applyBorder="1" applyAlignment="1">
      <alignment horizontal="right" wrapText="1" indent="1"/>
    </xf>
    <xf numFmtId="2" fontId="16" fillId="42" borderId="12" xfId="0" applyNumberFormat="1" applyFont="1" applyFill="1" applyBorder="1" applyAlignment="1">
      <alignment horizontal="right"/>
    </xf>
    <xf numFmtId="0" fontId="22" fillId="41" borderId="11" xfId="0" applyFont="1" applyFill="1" applyBorder="1" applyAlignment="1">
      <alignment horizontal="left" wrapText="1" indent="1"/>
    </xf>
    <xf numFmtId="4" fontId="22" fillId="41" borderId="11" xfId="0" applyNumberFormat="1" applyFont="1" applyFill="1" applyBorder="1" applyAlignment="1">
      <alignment horizontal="right" wrapText="1" indent="1"/>
    </xf>
    <xf numFmtId="2" fontId="24" fillId="41" borderId="20" xfId="0" applyNumberFormat="1" applyFont="1" applyFill="1" applyBorder="1" applyAlignment="1">
      <alignment horizontal="right" wrapText="1" indent="1"/>
    </xf>
    <xf numFmtId="2" fontId="16" fillId="41" borderId="12" xfId="0" applyNumberFormat="1" applyFont="1" applyFill="1" applyBorder="1" applyAlignment="1">
      <alignment horizontal="right"/>
    </xf>
    <xf numFmtId="0" fontId="22" fillId="43" borderId="11" xfId="0" applyFont="1" applyFill="1" applyBorder="1" applyAlignment="1">
      <alignment horizontal="left" wrapText="1" indent="1"/>
    </xf>
    <xf numFmtId="4" fontId="22" fillId="43" borderId="11" xfId="0" applyNumberFormat="1" applyFont="1" applyFill="1" applyBorder="1" applyAlignment="1">
      <alignment horizontal="right" wrapText="1" indent="1"/>
    </xf>
    <xf numFmtId="2" fontId="24" fillId="43" borderId="20" xfId="0" applyNumberFormat="1" applyFont="1" applyFill="1" applyBorder="1" applyAlignment="1">
      <alignment horizontal="right" wrapText="1" indent="1"/>
    </xf>
    <xf numFmtId="2" fontId="16" fillId="43" borderId="12" xfId="0" applyNumberFormat="1" applyFont="1" applyFill="1" applyBorder="1" applyAlignment="1">
      <alignment horizontal="right"/>
    </xf>
    <xf numFmtId="2" fontId="53" fillId="33" borderId="20" xfId="0" applyNumberFormat="1" applyFont="1" applyFill="1" applyBorder="1" applyAlignment="1">
      <alignment horizontal="right" wrapText="1" indent="1"/>
    </xf>
    <xf numFmtId="2" fontId="22" fillId="40" borderId="20" xfId="0" applyNumberFormat="1" applyFont="1" applyFill="1" applyBorder="1" applyAlignment="1">
      <alignment horizontal="right" wrapText="1"/>
    </xf>
    <xf numFmtId="2" fontId="22" fillId="40" borderId="12" xfId="0" applyNumberFormat="1" applyFont="1" applyFill="1" applyBorder="1"/>
    <xf numFmtId="2" fontId="22" fillId="38" borderId="20" xfId="0" applyNumberFormat="1" applyFont="1" applyFill="1" applyBorder="1" applyAlignment="1">
      <alignment horizontal="right" wrapText="1"/>
    </xf>
    <xf numFmtId="2" fontId="22" fillId="38" borderId="12" xfId="0" applyNumberFormat="1" applyFont="1" applyFill="1" applyBorder="1"/>
    <xf numFmtId="0" fontId="28" fillId="0" borderId="56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left" wrapText="1" indent="1"/>
    </xf>
    <xf numFmtId="4" fontId="22" fillId="34" borderId="57" xfId="0" applyNumberFormat="1" applyFont="1" applyFill="1" applyBorder="1" applyAlignment="1">
      <alignment horizontal="right" vertical="center" wrapText="1" indent="1"/>
    </xf>
    <xf numFmtId="4" fontId="22" fillId="0" borderId="58" xfId="0" applyNumberFormat="1" applyFont="1" applyFill="1" applyBorder="1" applyAlignment="1">
      <alignment horizontal="right" vertical="center" wrapText="1" indent="1"/>
    </xf>
    <xf numFmtId="4" fontId="22" fillId="0" borderId="58" xfId="0" applyNumberFormat="1" applyFont="1" applyFill="1" applyBorder="1" applyAlignment="1">
      <alignment horizontal="right" vertical="center" wrapText="1"/>
    </xf>
    <xf numFmtId="4" fontId="21" fillId="0" borderId="58" xfId="0" applyNumberFormat="1" applyFont="1" applyFill="1" applyBorder="1" applyAlignment="1">
      <alignment horizontal="right" vertical="center" wrapText="1"/>
    </xf>
    <xf numFmtId="4" fontId="21" fillId="0" borderId="58" xfId="0" applyNumberFormat="1" applyFont="1" applyFill="1" applyBorder="1" applyAlignment="1">
      <alignment vertical="center" wrapText="1"/>
    </xf>
    <xf numFmtId="4" fontId="22" fillId="0" borderId="58" xfId="0" applyNumberFormat="1" applyFont="1" applyFill="1" applyBorder="1" applyAlignment="1">
      <alignment vertical="center" wrapText="1"/>
    </xf>
    <xf numFmtId="4" fontId="21" fillId="0" borderId="58" xfId="0" applyNumberFormat="1" applyFont="1" applyFill="1" applyBorder="1" applyAlignment="1">
      <alignment wrapText="1"/>
    </xf>
    <xf numFmtId="4" fontId="21" fillId="0" borderId="58" xfId="0" applyNumberFormat="1" applyFont="1" applyFill="1" applyBorder="1" applyAlignment="1">
      <alignment horizontal="right" wrapText="1" indent="1"/>
    </xf>
    <xf numFmtId="4" fontId="22" fillId="34" borderId="58" xfId="0" applyNumberFormat="1" applyFont="1" applyFill="1" applyBorder="1" applyAlignment="1">
      <alignment horizontal="right" wrapText="1" indent="1"/>
    </xf>
    <xf numFmtId="4" fontId="22" fillId="36" borderId="59" xfId="0" applyNumberFormat="1" applyFont="1" applyFill="1" applyBorder="1" applyAlignment="1">
      <alignment horizontal="right" vertical="center" wrapText="1" indent="1"/>
    </xf>
    <xf numFmtId="4" fontId="22" fillId="36" borderId="58" xfId="0" applyNumberFormat="1" applyFont="1" applyFill="1" applyBorder="1" applyAlignment="1">
      <alignment horizontal="right" vertical="center" wrapText="1" indent="1"/>
    </xf>
    <xf numFmtId="0" fontId="22" fillId="34" borderId="46" xfId="0" applyFont="1" applyFill="1" applyBorder="1" applyAlignment="1">
      <alignment horizontal="left" wrapText="1" indent="1"/>
    </xf>
    <xf numFmtId="0" fontId="22" fillId="34" borderId="12" xfId="0" applyFont="1" applyFill="1" applyBorder="1" applyAlignment="1">
      <alignment horizontal="left" wrapText="1" indent="1"/>
    </xf>
    <xf numFmtId="0" fontId="22" fillId="34" borderId="29" xfId="0" applyFont="1" applyFill="1" applyBorder="1" applyAlignment="1">
      <alignment horizontal="left" wrapText="1" indent="1"/>
    </xf>
    <xf numFmtId="0" fontId="22" fillId="37" borderId="14" xfId="0" applyFont="1" applyFill="1" applyBorder="1" applyAlignment="1">
      <alignment horizontal="left" wrapText="1" indent="1"/>
    </xf>
    <xf numFmtId="0" fontId="22" fillId="37" borderId="12" xfId="0" applyFont="1" applyFill="1" applyBorder="1" applyAlignment="1">
      <alignment horizontal="left" wrapText="1" indent="1"/>
    </xf>
    <xf numFmtId="0" fontId="41" fillId="35" borderId="0" xfId="0" applyFont="1" applyFill="1"/>
    <xf numFmtId="0" fontId="28" fillId="0" borderId="0" xfId="0" applyFont="1" applyFill="1" applyBorder="1" applyAlignment="1">
      <alignment horizontal="center"/>
    </xf>
    <xf numFmtId="0" fontId="16" fillId="0" borderId="0" xfId="0" applyFont="1"/>
    <xf numFmtId="164" fontId="37" fillId="35" borderId="11" xfId="0" applyNumberFormat="1" applyFont="1" applyFill="1" applyBorder="1" applyAlignment="1">
      <alignment horizontal="right" wrapText="1" indent="1"/>
    </xf>
    <xf numFmtId="4" fontId="22" fillId="34" borderId="0" xfId="0" applyNumberFormat="1" applyFont="1" applyFill="1" applyBorder="1" applyAlignment="1">
      <alignment horizontal="right" vertical="center" wrapText="1" indent="1"/>
    </xf>
    <xf numFmtId="0" fontId="22" fillId="34" borderId="60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left" wrapText="1" indent="1"/>
    </xf>
    <xf numFmtId="4" fontId="22" fillId="35" borderId="11" xfId="0" applyNumberFormat="1" applyFont="1" applyFill="1" applyBorder="1" applyAlignment="1">
      <alignment horizontal="right" wrapText="1" indent="1"/>
    </xf>
    <xf numFmtId="2" fontId="24" fillId="35" borderId="20" xfId="0" applyNumberFormat="1" applyFont="1" applyFill="1" applyBorder="1" applyAlignment="1">
      <alignment horizontal="right" wrapText="1" indent="1"/>
    </xf>
    <xf numFmtId="2" fontId="16" fillId="35" borderId="12" xfId="0" applyNumberFormat="1" applyFont="1" applyFill="1" applyBorder="1" applyAlignment="1">
      <alignment horizontal="right"/>
    </xf>
    <xf numFmtId="0" fontId="22" fillId="35" borderId="11" xfId="0" applyFont="1" applyFill="1" applyBorder="1" applyAlignment="1">
      <alignment horizontal="right" wrapText="1" indent="1"/>
    </xf>
    <xf numFmtId="0" fontId="0" fillId="35" borderId="0" xfId="0" applyFill="1"/>
    <xf numFmtId="2" fontId="32" fillId="33" borderId="20" xfId="0" applyNumberFormat="1" applyFont="1" applyFill="1" applyBorder="1" applyAlignment="1">
      <alignment horizontal="right" wrapText="1" indent="1"/>
    </xf>
    <xf numFmtId="2" fontId="55" fillId="0" borderId="12" xfId="0" applyNumberFormat="1" applyFont="1" applyBorder="1" applyAlignment="1">
      <alignment horizontal="right"/>
    </xf>
    <xf numFmtId="0" fontId="41" fillId="0" borderId="0" xfId="0" applyFont="1"/>
    <xf numFmtId="0" fontId="22" fillId="44" borderId="11" xfId="0" applyFont="1" applyFill="1" applyBorder="1" applyAlignment="1">
      <alignment horizontal="left" wrapText="1" indent="1"/>
    </xf>
    <xf numFmtId="4" fontId="22" fillId="44" borderId="11" xfId="0" applyNumberFormat="1" applyFont="1" applyFill="1" applyBorder="1" applyAlignment="1">
      <alignment horizontal="right" wrapText="1" indent="1"/>
    </xf>
    <xf numFmtId="2" fontId="24" fillId="44" borderId="20" xfId="0" applyNumberFormat="1" applyFont="1" applyFill="1" applyBorder="1" applyAlignment="1">
      <alignment horizontal="right" wrapText="1" indent="1"/>
    </xf>
    <xf numFmtId="2" fontId="16" fillId="44" borderId="12" xfId="0" applyNumberFormat="1" applyFont="1" applyFill="1" applyBorder="1" applyAlignment="1">
      <alignment horizontal="right"/>
    </xf>
    <xf numFmtId="0" fontId="21" fillId="35" borderId="11" xfId="0" applyFont="1" applyFill="1" applyBorder="1" applyAlignment="1">
      <alignment horizontal="left" wrapText="1" indent="1"/>
    </xf>
    <xf numFmtId="2" fontId="19" fillId="35" borderId="20" xfId="0" applyNumberFormat="1" applyFont="1" applyFill="1" applyBorder="1" applyAlignment="1">
      <alignment horizontal="right" wrapText="1" indent="1"/>
    </xf>
    <xf numFmtId="2" fontId="0" fillId="35" borderId="12" xfId="0" applyNumberFormat="1" applyFont="1" applyFill="1" applyBorder="1" applyAlignment="1">
      <alignment horizontal="right"/>
    </xf>
    <xf numFmtId="0" fontId="21" fillId="35" borderId="11" xfId="0" applyFont="1" applyFill="1" applyBorder="1" applyAlignment="1">
      <alignment horizontal="right" wrapText="1" indent="1"/>
    </xf>
    <xf numFmtId="2" fontId="19" fillId="33" borderId="20" xfId="0" applyNumberFormat="1" applyFont="1" applyFill="1" applyBorder="1" applyAlignment="1">
      <alignment horizontal="right" wrapText="1" indent="1"/>
    </xf>
    <xf numFmtId="2" fontId="0" fillId="0" borderId="12" xfId="0" applyNumberFormat="1" applyFont="1" applyBorder="1" applyAlignment="1">
      <alignment horizontal="right"/>
    </xf>
    <xf numFmtId="2" fontId="24" fillId="33" borderId="20" xfId="0" applyNumberFormat="1" applyFont="1" applyFill="1" applyBorder="1" applyAlignment="1">
      <alignment horizontal="right" wrapText="1" indent="1"/>
    </xf>
    <xf numFmtId="2" fontId="16" fillId="0" borderId="12" xfId="0" applyNumberFormat="1" applyFont="1" applyBorder="1" applyAlignment="1">
      <alignment horizontal="right"/>
    </xf>
    <xf numFmtId="0" fontId="47" fillId="0" borderId="0" xfId="0" applyFont="1"/>
    <xf numFmtId="0" fontId="0" fillId="35" borderId="0" xfId="0" applyFont="1" applyFill="1"/>
    <xf numFmtId="4" fontId="22" fillId="35" borderId="11" xfId="0" applyNumberFormat="1" applyFont="1" applyFill="1" applyBorder="1" applyAlignment="1">
      <alignment wrapText="1"/>
    </xf>
    <xf numFmtId="0" fontId="31" fillId="44" borderId="11" xfId="0" applyFont="1" applyFill="1" applyBorder="1" applyAlignment="1">
      <alignment horizontal="left" wrapText="1" indent="1"/>
    </xf>
    <xf numFmtId="0" fontId="31" fillId="44" borderId="11" xfId="0" applyFont="1" applyFill="1" applyBorder="1" applyAlignment="1">
      <alignment horizontal="right" wrapText="1" indent="1"/>
    </xf>
    <xf numFmtId="4" fontId="31" fillId="44" borderId="11" xfId="0" applyNumberFormat="1" applyFont="1" applyFill="1" applyBorder="1" applyAlignment="1">
      <alignment horizontal="right" wrapText="1" indent="1"/>
    </xf>
    <xf numFmtId="2" fontId="32" fillId="44" borderId="20" xfId="0" applyNumberFormat="1" applyFont="1" applyFill="1" applyBorder="1" applyAlignment="1">
      <alignment horizontal="right" wrapText="1" indent="1"/>
    </xf>
    <xf numFmtId="2" fontId="55" fillId="44" borderId="12" xfId="0" applyNumberFormat="1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35" borderId="11" xfId="0" applyFont="1" applyFill="1" applyBorder="1" applyAlignment="1">
      <alignment horizontal="left" wrapText="1" indent="1"/>
    </xf>
    <xf numFmtId="0" fontId="56" fillId="35" borderId="11" xfId="0" applyFont="1" applyFill="1" applyBorder="1" applyAlignment="1">
      <alignment horizontal="right" wrapText="1" indent="1"/>
    </xf>
    <xf numFmtId="4" fontId="56" fillId="35" borderId="11" xfId="0" applyNumberFormat="1" applyFont="1" applyFill="1" applyBorder="1" applyAlignment="1">
      <alignment horizontal="right" wrapText="1" indent="1"/>
    </xf>
    <xf numFmtId="2" fontId="57" fillId="33" borderId="20" xfId="0" applyNumberFormat="1" applyFont="1" applyFill="1" applyBorder="1" applyAlignment="1">
      <alignment horizontal="right" wrapText="1" indent="1"/>
    </xf>
    <xf numFmtId="2" fontId="14" fillId="0" borderId="12" xfId="0" applyNumberFormat="1" applyFont="1" applyBorder="1" applyAlignment="1">
      <alignment horizontal="right"/>
    </xf>
    <xf numFmtId="0" fontId="14" fillId="0" borderId="0" xfId="0" applyFont="1"/>
    <xf numFmtId="2" fontId="58" fillId="35" borderId="12" xfId="0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4" fontId="22" fillId="35" borderId="11" xfId="0" applyNumberFormat="1" applyFont="1" applyFill="1" applyBorder="1" applyAlignment="1">
      <alignment horizontal="left" wrapText="1" indent="1"/>
    </xf>
    <xf numFmtId="0" fontId="0" fillId="35" borderId="0" xfId="0" applyFont="1" applyFill="1" applyAlignment="1">
      <alignment horizontal="right"/>
    </xf>
    <xf numFmtId="0" fontId="22" fillId="35" borderId="11" xfId="0" applyFont="1" applyFill="1" applyBorder="1" applyAlignment="1">
      <alignment wrapText="1"/>
    </xf>
    <xf numFmtId="2" fontId="24" fillId="33" borderId="20" xfId="0" applyNumberFormat="1" applyFont="1" applyFill="1" applyBorder="1" applyAlignment="1">
      <alignment wrapText="1"/>
    </xf>
    <xf numFmtId="2" fontId="16" fillId="0" borderId="12" xfId="0" applyNumberFormat="1" applyFont="1" applyBorder="1" applyAlignment="1"/>
    <xf numFmtId="0" fontId="33" fillId="35" borderId="11" xfId="0" applyFont="1" applyFill="1" applyBorder="1" applyAlignment="1">
      <alignment wrapText="1"/>
    </xf>
    <xf numFmtId="2" fontId="52" fillId="33" borderId="20" xfId="0" applyNumberFormat="1" applyFont="1" applyFill="1" applyBorder="1" applyAlignment="1">
      <alignment wrapText="1"/>
    </xf>
    <xf numFmtId="2" fontId="0" fillId="0" borderId="12" xfId="0" applyNumberFormat="1" applyBorder="1" applyAlignment="1"/>
    <xf numFmtId="4" fontId="21" fillId="35" borderId="11" xfId="0" applyNumberFormat="1" applyFont="1" applyFill="1" applyBorder="1" applyAlignment="1">
      <alignment wrapText="1"/>
    </xf>
    <xf numFmtId="2" fontId="19" fillId="35" borderId="20" xfId="0" applyNumberFormat="1" applyFont="1" applyFill="1" applyBorder="1" applyAlignment="1">
      <alignment wrapText="1"/>
    </xf>
    <xf numFmtId="2" fontId="0" fillId="35" borderId="12" xfId="0" applyNumberFormat="1" applyFont="1" applyFill="1" applyBorder="1" applyAlignment="1"/>
    <xf numFmtId="2" fontId="22" fillId="35" borderId="11" xfId="0" applyNumberFormat="1" applyFont="1" applyFill="1" applyBorder="1" applyAlignment="1">
      <alignment horizontal="right" wrapText="1" indent="1"/>
    </xf>
    <xf numFmtId="2" fontId="34" fillId="35" borderId="11" xfId="0" applyNumberFormat="1" applyFont="1" applyFill="1" applyBorder="1" applyAlignment="1">
      <alignment horizontal="right" wrapText="1" indent="1"/>
    </xf>
    <xf numFmtId="0" fontId="31" fillId="41" borderId="11" xfId="0" applyFont="1" applyFill="1" applyBorder="1" applyAlignment="1">
      <alignment horizontal="left" wrapText="1" indent="1"/>
    </xf>
    <xf numFmtId="4" fontId="31" fillId="41" borderId="11" xfId="0" applyNumberFormat="1" applyFont="1" applyFill="1" applyBorder="1" applyAlignment="1">
      <alignment horizontal="right" wrapText="1" indent="1"/>
    </xf>
    <xf numFmtId="2" fontId="32" fillId="41" borderId="20" xfId="0" applyNumberFormat="1" applyFont="1" applyFill="1" applyBorder="1" applyAlignment="1">
      <alignment horizontal="right" wrapText="1" indent="1"/>
    </xf>
    <xf numFmtId="2" fontId="55" fillId="41" borderId="12" xfId="0" applyNumberFormat="1" applyFont="1" applyFill="1" applyBorder="1" applyAlignment="1">
      <alignment horizontal="right"/>
    </xf>
    <xf numFmtId="0" fontId="33" fillId="43" borderId="11" xfId="0" applyFont="1" applyFill="1" applyBorder="1" applyAlignment="1">
      <alignment horizontal="left" wrapText="1" indent="1"/>
    </xf>
    <xf numFmtId="4" fontId="33" fillId="43" borderId="11" xfId="0" applyNumberFormat="1" applyFont="1" applyFill="1" applyBorder="1" applyAlignment="1">
      <alignment horizontal="right" wrapText="1" indent="1"/>
    </xf>
    <xf numFmtId="2" fontId="52" fillId="43" borderId="20" xfId="0" applyNumberFormat="1" applyFont="1" applyFill="1" applyBorder="1" applyAlignment="1">
      <alignment horizontal="right" wrapText="1" indent="1"/>
    </xf>
    <xf numFmtId="2" fontId="0" fillId="43" borderId="12" xfId="0" applyNumberFormat="1" applyFill="1" applyBorder="1" applyAlignment="1">
      <alignment horizontal="right"/>
    </xf>
    <xf numFmtId="0" fontId="41" fillId="0" borderId="0" xfId="0" applyFont="1" applyAlignment="1">
      <alignment horizontal="right"/>
    </xf>
    <xf numFmtId="2" fontId="44" fillId="33" borderId="20" xfId="0" applyNumberFormat="1" applyFont="1" applyFill="1" applyBorder="1" applyAlignment="1">
      <alignment horizontal="right" wrapText="1" indent="1"/>
    </xf>
    <xf numFmtId="2" fontId="41" fillId="0" borderId="12" xfId="0" applyNumberFormat="1" applyFont="1" applyBorder="1" applyAlignment="1">
      <alignment horizontal="right"/>
    </xf>
    <xf numFmtId="0" fontId="0" fillId="35" borderId="0" xfId="0" applyFill="1" applyAlignment="1">
      <alignment horizontal="right"/>
    </xf>
    <xf numFmtId="0" fontId="55" fillId="0" borderId="0" xfId="0" applyFont="1"/>
    <xf numFmtId="4" fontId="33" fillId="35" borderId="11" xfId="0" applyNumberFormat="1" applyFont="1" applyFill="1" applyBorder="1" applyAlignment="1">
      <alignment wrapText="1"/>
    </xf>
    <xf numFmtId="4" fontId="34" fillId="35" borderId="11" xfId="0" applyNumberFormat="1" applyFont="1" applyFill="1" applyBorder="1" applyAlignment="1">
      <alignment wrapText="1"/>
    </xf>
    <xf numFmtId="4" fontId="56" fillId="35" borderId="11" xfId="0" applyNumberFormat="1" applyFont="1" applyFill="1" applyBorder="1" applyAlignment="1">
      <alignment wrapText="1"/>
    </xf>
    <xf numFmtId="4" fontId="31" fillId="35" borderId="11" xfId="0" applyNumberFormat="1" applyFont="1" applyFill="1" applyBorder="1" applyAlignment="1">
      <alignment wrapText="1"/>
    </xf>
    <xf numFmtId="0" fontId="21" fillId="35" borderId="11" xfId="0" applyFont="1" applyFill="1" applyBorder="1" applyAlignment="1">
      <alignment wrapText="1"/>
    </xf>
    <xf numFmtId="2" fontId="33" fillId="43" borderId="11" xfId="0" applyNumberFormat="1" applyFont="1" applyFill="1" applyBorder="1" applyAlignment="1">
      <alignment horizontal="right" wrapText="1" indent="1"/>
    </xf>
    <xf numFmtId="2" fontId="33" fillId="35" borderId="11" xfId="0" applyNumberFormat="1" applyFont="1" applyFill="1" applyBorder="1" applyAlignment="1">
      <alignment horizontal="right" wrapText="1" indent="1"/>
    </xf>
    <xf numFmtId="2" fontId="56" fillId="35" borderId="11" xfId="0" applyNumberFormat="1" applyFont="1" applyFill="1" applyBorder="1" applyAlignment="1">
      <alignment horizontal="right" wrapText="1" indent="1"/>
    </xf>
    <xf numFmtId="4" fontId="33" fillId="43" borderId="11" xfId="0" applyNumberFormat="1" applyFont="1" applyFill="1" applyBorder="1" applyAlignment="1">
      <alignment wrapText="1"/>
    </xf>
    <xf numFmtId="0" fontId="22" fillId="43" borderId="11" xfId="0" applyFont="1" applyFill="1" applyBorder="1" applyAlignment="1">
      <alignment horizontal="right" wrapText="1" indent="1"/>
    </xf>
    <xf numFmtId="2" fontId="21" fillId="35" borderId="11" xfId="0" applyNumberFormat="1" applyFont="1" applyFill="1" applyBorder="1" applyAlignment="1">
      <alignment horizontal="right" wrapText="1" indent="1"/>
    </xf>
    <xf numFmtId="2" fontId="53" fillId="35" borderId="20" xfId="0" applyNumberFormat="1" applyFont="1" applyFill="1" applyBorder="1" applyAlignment="1">
      <alignment horizontal="right" wrapText="1" indent="1"/>
    </xf>
    <xf numFmtId="2" fontId="47" fillId="35" borderId="12" xfId="0" applyNumberFormat="1" applyFont="1" applyFill="1" applyBorder="1" applyAlignment="1">
      <alignment horizontal="right"/>
    </xf>
    <xf numFmtId="0" fontId="14" fillId="35" borderId="0" xfId="0" applyFont="1" applyFill="1"/>
    <xf numFmtId="0" fontId="33" fillId="41" borderId="11" xfId="0" applyFont="1" applyFill="1" applyBorder="1" applyAlignment="1">
      <alignment horizontal="left" wrapText="1" indent="1"/>
    </xf>
    <xf numFmtId="4" fontId="33" fillId="41" borderId="11" xfId="0" applyNumberFormat="1" applyFont="1" applyFill="1" applyBorder="1" applyAlignment="1">
      <alignment horizontal="right" wrapText="1" indent="1"/>
    </xf>
    <xf numFmtId="2" fontId="52" fillId="41" borderId="20" xfId="0" applyNumberFormat="1" applyFont="1" applyFill="1" applyBorder="1" applyAlignment="1">
      <alignment horizontal="right" wrapText="1" indent="1"/>
    </xf>
    <xf numFmtId="2" fontId="0" fillId="41" borderId="12" xfId="0" applyNumberFormat="1" applyFill="1" applyBorder="1" applyAlignment="1">
      <alignment horizontal="right"/>
    </xf>
    <xf numFmtId="2" fontId="44" fillId="35" borderId="20" xfId="0" applyNumberFormat="1" applyFont="1" applyFill="1" applyBorder="1" applyAlignment="1">
      <alignment horizontal="right" wrapText="1" indent="1"/>
    </xf>
    <xf numFmtId="2" fontId="41" fillId="35" borderId="12" xfId="0" applyNumberFormat="1" applyFont="1" applyFill="1" applyBorder="1" applyAlignment="1">
      <alignment horizontal="right"/>
    </xf>
    <xf numFmtId="4" fontId="46" fillId="35" borderId="11" xfId="0" applyNumberFormat="1" applyFont="1" applyFill="1" applyBorder="1" applyAlignment="1">
      <alignment wrapText="1"/>
    </xf>
    <xf numFmtId="4" fontId="37" fillId="35" borderId="11" xfId="0" applyNumberFormat="1" applyFont="1" applyFill="1" applyBorder="1" applyAlignment="1">
      <alignment wrapText="1"/>
    </xf>
    <xf numFmtId="0" fontId="34" fillId="35" borderId="11" xfId="0" applyFont="1" applyFill="1" applyBorder="1" applyAlignment="1">
      <alignment wrapText="1"/>
    </xf>
    <xf numFmtId="0" fontId="46" fillId="35" borderId="11" xfId="0" applyFont="1" applyFill="1" applyBorder="1" applyAlignment="1">
      <alignment wrapText="1"/>
    </xf>
    <xf numFmtId="0" fontId="37" fillId="35" borderId="11" xfId="0" applyFont="1" applyFill="1" applyBorder="1" applyAlignment="1">
      <alignment wrapText="1"/>
    </xf>
    <xf numFmtId="4" fontId="33" fillId="41" borderId="11" xfId="0" applyNumberFormat="1" applyFont="1" applyFill="1" applyBorder="1" applyAlignment="1">
      <alignment wrapText="1"/>
    </xf>
    <xf numFmtId="2" fontId="42" fillId="43" borderId="20" xfId="0" applyNumberFormat="1" applyFont="1" applyFill="1" applyBorder="1" applyAlignment="1">
      <alignment wrapText="1"/>
    </xf>
    <xf numFmtId="2" fontId="59" fillId="43" borderId="12" xfId="0" applyNumberFormat="1" applyFont="1" applyFill="1" applyBorder="1" applyAlignment="1">
      <alignment horizontal="right"/>
    </xf>
    <xf numFmtId="0" fontId="50" fillId="36" borderId="14" xfId="0" applyFont="1" applyFill="1" applyBorder="1" applyAlignment="1">
      <alignment vertical="top"/>
    </xf>
    <xf numFmtId="4" fontId="31" fillId="36" borderId="34" xfId="0" applyNumberFormat="1" applyFont="1" applyFill="1" applyBorder="1" applyAlignment="1">
      <alignment wrapText="1"/>
    </xf>
    <xf numFmtId="4" fontId="22" fillId="36" borderId="48" xfId="0" applyNumberFormat="1" applyFont="1" applyFill="1" applyBorder="1" applyAlignment="1">
      <alignment wrapText="1"/>
    </xf>
    <xf numFmtId="4" fontId="50" fillId="36" borderId="55" xfId="0" applyNumberFormat="1" applyFont="1" applyFill="1" applyBorder="1" applyAlignment="1"/>
    <xf numFmtId="4" fontId="50" fillId="36" borderId="52" xfId="0" applyNumberFormat="1" applyFont="1" applyFill="1" applyBorder="1" applyAlignment="1"/>
    <xf numFmtId="0" fontId="50" fillId="36" borderId="14" xfId="0" applyFont="1" applyFill="1" applyBorder="1" applyAlignment="1"/>
    <xf numFmtId="4" fontId="50" fillId="36" borderId="14" xfId="0" applyNumberFormat="1" applyFont="1" applyFill="1" applyBorder="1" applyAlignment="1"/>
    <xf numFmtId="2" fontId="31" fillId="36" borderId="34" xfId="0" applyNumberFormat="1" applyFont="1" applyFill="1" applyBorder="1" applyAlignment="1">
      <alignment wrapText="1"/>
    </xf>
    <xf numFmtId="2" fontId="31" fillId="36" borderId="31" xfId="0" applyNumberFormat="1" applyFont="1" applyFill="1" applyBorder="1" applyAlignment="1">
      <alignment wrapText="1"/>
    </xf>
    <xf numFmtId="2" fontId="36" fillId="36" borderId="55" xfId="0" applyNumberFormat="1" applyFont="1" applyFill="1" applyBorder="1" applyAlignment="1">
      <alignment wrapText="1"/>
    </xf>
    <xf numFmtId="2" fontId="36" fillId="36" borderId="14" xfId="0" applyNumberFormat="1" applyFont="1" applyFill="1" applyBorder="1" applyAlignment="1">
      <alignment wrapText="1"/>
    </xf>
    <xf numFmtId="2" fontId="36" fillId="36" borderId="52" xfId="0" applyNumberFormat="1" applyFont="1" applyFill="1" applyBorder="1" applyAlignment="1">
      <alignment wrapText="1"/>
    </xf>
    <xf numFmtId="43" fontId="32" fillId="36" borderId="49" xfId="51" applyNumberFormat="1" applyFont="1" applyFill="1" applyBorder="1" applyAlignment="1">
      <alignment wrapText="1"/>
    </xf>
    <xf numFmtId="2" fontId="32" fillId="36" borderId="50" xfId="0" applyNumberFormat="1" applyFont="1" applyFill="1" applyBorder="1" applyAlignment="1"/>
    <xf numFmtId="2" fontId="36" fillId="36" borderId="56" xfId="0" applyNumberFormat="1" applyFont="1" applyFill="1" applyBorder="1" applyAlignment="1"/>
    <xf numFmtId="2" fontId="36" fillId="36" borderId="54" xfId="0" applyNumberFormat="1" applyFont="1" applyFill="1" applyBorder="1" applyAlignment="1"/>
    <xf numFmtId="2" fontId="36" fillId="36" borderId="36" xfId="0" applyNumberFormat="1" applyFont="1" applyFill="1" applyBorder="1" applyAlignment="1"/>
    <xf numFmtId="2" fontId="42" fillId="35" borderId="20" xfId="0" applyNumberFormat="1" applyFont="1" applyFill="1" applyBorder="1" applyAlignment="1">
      <alignment horizontal="right" wrapText="1"/>
    </xf>
    <xf numFmtId="2" fontId="59" fillId="35" borderId="12" xfId="0" applyNumberFormat="1" applyFont="1" applyFill="1" applyBorder="1" applyAlignment="1">
      <alignment horizontal="right"/>
    </xf>
    <xf numFmtId="2" fontId="0" fillId="35" borderId="12" xfId="0" applyNumberFormat="1" applyFill="1" applyBorder="1" applyAlignment="1">
      <alignment horizontal="right"/>
    </xf>
    <xf numFmtId="2" fontId="49" fillId="43" borderId="20" xfId="0" applyNumberFormat="1" applyFont="1" applyFill="1" applyBorder="1" applyAlignment="1">
      <alignment horizontal="right" wrapText="1" indent="1"/>
    </xf>
    <xf numFmtId="0" fontId="61" fillId="35" borderId="11" xfId="0" applyFont="1" applyFill="1" applyBorder="1" applyAlignment="1">
      <alignment horizontal="right" wrapText="1" indent="1"/>
    </xf>
    <xf numFmtId="0" fontId="60" fillId="35" borderId="0" xfId="0" applyFont="1" applyFill="1"/>
    <xf numFmtId="2" fontId="33" fillId="35" borderId="11" xfId="0" applyNumberFormat="1" applyFont="1" applyFill="1" applyBorder="1" applyAlignment="1">
      <alignment wrapText="1"/>
    </xf>
    <xf numFmtId="2" fontId="56" fillId="35" borderId="11" xfId="0" applyNumberFormat="1" applyFont="1" applyFill="1" applyBorder="1" applyAlignment="1">
      <alignment wrapText="1"/>
    </xf>
    <xf numFmtId="2" fontId="22" fillId="35" borderId="11" xfId="0" applyNumberFormat="1" applyFont="1" applyFill="1" applyBorder="1" applyAlignment="1">
      <alignment wrapText="1"/>
    </xf>
    <xf numFmtId="2" fontId="21" fillId="35" borderId="11" xfId="0" applyNumberFormat="1" applyFont="1" applyFill="1" applyBorder="1" applyAlignment="1">
      <alignment wrapText="1"/>
    </xf>
    <xf numFmtId="2" fontId="49" fillId="35" borderId="20" xfId="0" applyNumberFormat="1" applyFont="1" applyFill="1" applyBorder="1" applyAlignment="1">
      <alignment horizontal="right" wrapText="1" indent="1"/>
    </xf>
    <xf numFmtId="2" fontId="33" fillId="43" borderId="11" xfId="0" applyNumberFormat="1" applyFont="1" applyFill="1" applyBorder="1" applyAlignment="1">
      <alignment wrapText="1"/>
    </xf>
    <xf numFmtId="2" fontId="52" fillId="35" borderId="20" xfId="0" applyNumberFormat="1" applyFont="1" applyFill="1" applyBorder="1" applyAlignment="1">
      <alignment horizontal="right" wrapText="1"/>
    </xf>
    <xf numFmtId="2" fontId="53" fillId="35" borderId="20" xfId="0" applyNumberFormat="1" applyFont="1" applyFill="1" applyBorder="1" applyAlignment="1">
      <alignment horizontal="right" wrapText="1"/>
    </xf>
    <xf numFmtId="2" fontId="24" fillId="35" borderId="20" xfId="0" applyNumberFormat="1" applyFont="1" applyFill="1" applyBorder="1" applyAlignment="1">
      <alignment horizontal="right" wrapText="1"/>
    </xf>
    <xf numFmtId="2" fontId="16" fillId="35" borderId="12" xfId="0" applyNumberFormat="1" applyFont="1" applyFill="1" applyBorder="1" applyAlignment="1"/>
    <xf numFmtId="2" fontId="24" fillId="43" borderId="20" xfId="0" applyNumberFormat="1" applyFont="1" applyFill="1" applyBorder="1" applyAlignment="1">
      <alignment horizontal="right" wrapText="1"/>
    </xf>
    <xf numFmtId="2" fontId="16" fillId="43" borderId="12" xfId="0" applyNumberFormat="1" applyFont="1" applyFill="1" applyBorder="1" applyAlignment="1"/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/>
    <xf numFmtId="0" fontId="23" fillId="0" borderId="0" xfId="0" applyFont="1" applyAlignment="1">
      <alignment horizontal="center"/>
    </xf>
    <xf numFmtId="0" fontId="28" fillId="0" borderId="17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/>
    </xf>
  </cellXfs>
  <cellStyles count="5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1 2" xfId="44" xr:uid="{00000000-0005-0000-0000-00002F000000}"/>
    <cellStyle name="60% - Isticanje2" xfId="25" builtinId="36" customBuiltin="1"/>
    <cellStyle name="60% - Isticanje2 2" xfId="45" xr:uid="{00000000-0005-0000-0000-000030000000}"/>
    <cellStyle name="60% - Isticanje3" xfId="29" builtinId="40" customBuiltin="1"/>
    <cellStyle name="60% - Isticanje3 2" xfId="46" xr:uid="{00000000-0005-0000-0000-000031000000}"/>
    <cellStyle name="60% - Isticanje4" xfId="33" builtinId="44" customBuiltin="1"/>
    <cellStyle name="60% - Isticanje4 2" xfId="47" xr:uid="{00000000-0005-0000-0000-000032000000}"/>
    <cellStyle name="60% - Isticanje5" xfId="37" builtinId="48" customBuiltin="1"/>
    <cellStyle name="60% - Isticanje5 2" xfId="48" xr:uid="{00000000-0005-0000-0000-000033000000}"/>
    <cellStyle name="60% - Isticanje6" xfId="41" builtinId="52" customBuiltin="1"/>
    <cellStyle name="60% - Isticanje6 2" xfId="49" xr:uid="{00000000-0005-0000-0000-000034000000}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42" xr:uid="{00000000-0005-0000-0000-000035000000}"/>
    <cellStyle name="Neutralno" xfId="8" builtinId="28" customBuiltin="1"/>
    <cellStyle name="Neutralno 2" xfId="43" xr:uid="{00000000-0005-0000-0000-000036000000}"/>
    <cellStyle name="Normalno" xfId="0" builtinId="0"/>
    <cellStyle name="Obično_List6" xfId="50" xr:uid="{00000000-0005-0000-0000-000024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Zarez" xfId="51" builtinId="3"/>
  </cellStyles>
  <dxfs count="0"/>
  <tableStyles count="0" defaultTableStyle="TableStyleMedium2" defaultPivotStyle="PivotStyleLight16"/>
  <colors>
    <mruColors>
      <color rgb="FFFFFFCC"/>
      <color rgb="FF00FFFF"/>
      <color rgb="FF99FF33"/>
      <color rgb="FF99FFCC"/>
      <color rgb="FFF692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1"/>
  <sheetViews>
    <sheetView showGridLines="0" tabSelected="1" topLeftCell="A41" workbookViewId="0">
      <selection activeCell="A59" sqref="A59"/>
    </sheetView>
  </sheetViews>
  <sheetFormatPr defaultColWidth="9.140625" defaultRowHeight="11.25" x14ac:dyDescent="0.15"/>
  <cols>
    <col min="1" max="1" width="38.28515625" style="1" customWidth="1"/>
    <col min="2" max="2" width="29.140625" style="1" customWidth="1"/>
    <col min="3" max="4" width="22.42578125" style="1" customWidth="1"/>
    <col min="5" max="5" width="38.28515625" style="1" customWidth="1"/>
    <col min="6" max="6" width="22.7109375" style="1" customWidth="1"/>
    <col min="7" max="7" width="23" style="1" customWidth="1"/>
    <col min="8" max="16384" width="9.140625" style="1"/>
  </cols>
  <sheetData>
    <row r="2" spans="1:8" ht="4.5" customHeight="1" x14ac:dyDescent="0.15">
      <c r="A2" s="5"/>
      <c r="B2" s="5"/>
      <c r="C2" s="5"/>
      <c r="D2" s="5"/>
      <c r="E2" s="5"/>
      <c r="F2" s="5"/>
      <c r="G2" s="5"/>
      <c r="H2" s="5"/>
    </row>
    <row r="3" spans="1:8" ht="14.25" customHeight="1" x14ac:dyDescent="0.15">
      <c r="A3" s="389" t="s">
        <v>190</v>
      </c>
      <c r="B3" s="389"/>
      <c r="C3" s="389"/>
      <c r="D3" s="389"/>
      <c r="E3" s="389"/>
      <c r="F3" s="389"/>
      <c r="G3" s="389"/>
      <c r="H3" s="5"/>
    </row>
    <row r="4" spans="1:8" x14ac:dyDescent="0.15">
      <c r="A4" s="390" t="s">
        <v>202</v>
      </c>
      <c r="B4" s="390"/>
      <c r="C4" s="390"/>
      <c r="D4" s="390"/>
      <c r="E4" s="390"/>
      <c r="F4" s="390"/>
      <c r="G4" s="390"/>
      <c r="H4" s="390"/>
    </row>
    <row r="5" spans="1:8" x14ac:dyDescent="0.15">
      <c r="A5" s="390"/>
      <c r="B5" s="390"/>
      <c r="C5" s="390"/>
      <c r="D5" s="390"/>
      <c r="E5" s="390"/>
      <c r="F5" s="390"/>
      <c r="G5" s="390"/>
      <c r="H5" s="390"/>
    </row>
    <row r="6" spans="1:8" x14ac:dyDescent="0.15">
      <c r="A6" s="390"/>
      <c r="B6" s="390"/>
      <c r="C6" s="390"/>
      <c r="D6" s="390"/>
      <c r="E6" s="390"/>
      <c r="F6" s="390"/>
      <c r="G6" s="390"/>
      <c r="H6" s="390"/>
    </row>
    <row r="7" spans="1:8" ht="10.5" customHeight="1" x14ac:dyDescent="0.25">
      <c r="A7" s="288"/>
      <c r="B7" s="288"/>
      <c r="C7" s="288"/>
      <c r="D7" s="288"/>
      <c r="E7" s="288"/>
      <c r="F7" s="288"/>
      <c r="G7" s="288"/>
      <c r="H7" s="288"/>
    </row>
    <row r="8" spans="1:8" hidden="1" x14ac:dyDescent="0.15">
      <c r="A8" s="287"/>
      <c r="B8" s="287"/>
      <c r="C8" s="287"/>
      <c r="D8" s="287"/>
      <c r="E8" s="287"/>
      <c r="F8" s="5"/>
      <c r="G8" s="5"/>
      <c r="H8" s="5"/>
    </row>
    <row r="9" spans="1:8" ht="14.25" customHeight="1" x14ac:dyDescent="0.15">
      <c r="A9" s="390" t="s">
        <v>167</v>
      </c>
      <c r="B9" s="390"/>
      <c r="C9" s="390"/>
      <c r="D9" s="390"/>
      <c r="E9" s="390"/>
      <c r="F9" s="390"/>
      <c r="G9" s="390"/>
      <c r="H9" s="5"/>
    </row>
    <row r="10" spans="1:8" x14ac:dyDescent="0.15">
      <c r="A10" s="5"/>
      <c r="B10" s="5"/>
      <c r="C10" s="5"/>
      <c r="D10" s="5"/>
      <c r="E10" s="5"/>
      <c r="F10" s="5"/>
      <c r="G10" s="5"/>
      <c r="H10" s="5"/>
    </row>
    <row r="11" spans="1:8" ht="14.25" x14ac:dyDescent="0.2">
      <c r="A11" s="5"/>
      <c r="B11" s="5"/>
      <c r="C11" s="387" t="s">
        <v>178</v>
      </c>
      <c r="D11" s="185"/>
      <c r="E11" s="5"/>
      <c r="F11" s="5"/>
      <c r="G11" s="5"/>
      <c r="H11" s="5"/>
    </row>
    <row r="12" spans="1:8" x14ac:dyDescent="0.15">
      <c r="C12" s="5"/>
      <c r="D12" s="5"/>
    </row>
    <row r="14" spans="1:8" ht="7.5" customHeight="1" thickBot="1" x14ac:dyDescent="0.2"/>
    <row r="15" spans="1:8" ht="12" hidden="1" thickBot="1" x14ac:dyDescent="0.2"/>
    <row r="16" spans="1:8" s="2" customFormat="1" ht="30.75" customHeight="1" thickBot="1" x14ac:dyDescent="0.2">
      <c r="A16" s="118" t="s">
        <v>0</v>
      </c>
      <c r="B16" s="103" t="s">
        <v>166</v>
      </c>
      <c r="C16" s="103" t="s">
        <v>199</v>
      </c>
      <c r="D16" s="103" t="s">
        <v>191</v>
      </c>
      <c r="E16" s="103" t="s">
        <v>192</v>
      </c>
      <c r="F16" s="103" t="s">
        <v>16</v>
      </c>
      <c r="G16" s="107" t="s">
        <v>17</v>
      </c>
    </row>
    <row r="17" spans="1:7" s="2" customFormat="1" ht="12.75" x14ac:dyDescent="0.15">
      <c r="A17" s="111" t="s">
        <v>10</v>
      </c>
      <c r="B17" s="117" t="s">
        <v>9</v>
      </c>
      <c r="C17" s="117" t="s">
        <v>8</v>
      </c>
      <c r="D17" s="117" t="s">
        <v>7</v>
      </c>
      <c r="E17" s="117" t="s">
        <v>6</v>
      </c>
      <c r="F17" s="117" t="s">
        <v>5</v>
      </c>
      <c r="G17" s="117" t="s">
        <v>15</v>
      </c>
    </row>
    <row r="18" spans="1:7" s="4" customFormat="1" ht="12.75" x14ac:dyDescent="0.2">
      <c r="A18" s="109" t="s">
        <v>51</v>
      </c>
      <c r="B18" s="16"/>
      <c r="C18" s="16"/>
      <c r="D18" s="16"/>
      <c r="E18" s="16"/>
      <c r="F18" s="16"/>
      <c r="G18" s="17"/>
    </row>
    <row r="19" spans="1:7" s="4" customFormat="1" ht="12.75" x14ac:dyDescent="0.2">
      <c r="A19" s="109" t="s">
        <v>52</v>
      </c>
      <c r="B19" s="7">
        <v>1130830.21</v>
      </c>
      <c r="C19" s="7">
        <v>3085685</v>
      </c>
      <c r="D19" s="7">
        <v>2535867.75</v>
      </c>
      <c r="E19" s="7">
        <v>988926.09</v>
      </c>
      <c r="F19" s="14">
        <f>E19/B19*100</f>
        <v>87.451332769045848</v>
      </c>
      <c r="G19" s="8">
        <f>E19/D19*100</f>
        <v>38.997541965664418</v>
      </c>
    </row>
    <row r="20" spans="1:7" s="4" customFormat="1" ht="12.75" x14ac:dyDescent="0.2">
      <c r="A20" s="109" t="s">
        <v>200</v>
      </c>
      <c r="B20" s="7">
        <v>0</v>
      </c>
      <c r="C20" s="7">
        <v>0</v>
      </c>
      <c r="D20" s="7">
        <v>11000</v>
      </c>
      <c r="E20" s="7"/>
      <c r="F20" s="14"/>
      <c r="G20" s="8"/>
    </row>
    <row r="21" spans="1:7" s="4" customFormat="1" ht="12.75" x14ac:dyDescent="0.2">
      <c r="A21" s="110" t="s">
        <v>1</v>
      </c>
      <c r="B21" s="9">
        <f>B19</f>
        <v>1130830.21</v>
      </c>
      <c r="C21" s="7">
        <v>3085685</v>
      </c>
      <c r="D21" s="7">
        <f>D19+D20</f>
        <v>2546867.75</v>
      </c>
      <c r="E21" s="9">
        <f>E19</f>
        <v>988926.09</v>
      </c>
      <c r="F21" s="14">
        <f t="shared" ref="F21:F24" si="0">E21/B21*100</f>
        <v>87.451332769045848</v>
      </c>
      <c r="G21" s="8">
        <f t="shared" ref="G21:G24" si="1">E21/D21*100</f>
        <v>38.829110384706858</v>
      </c>
    </row>
    <row r="22" spans="1:7" s="4" customFormat="1" ht="12.75" x14ac:dyDescent="0.2">
      <c r="A22" s="109" t="s">
        <v>2</v>
      </c>
      <c r="B22" s="7">
        <v>892348.59</v>
      </c>
      <c r="C22" s="7">
        <v>3080285</v>
      </c>
      <c r="D22" s="7">
        <v>3026170</v>
      </c>
      <c r="E22" s="7">
        <v>1582167.6</v>
      </c>
      <c r="F22" s="14">
        <f t="shared" si="0"/>
        <v>177.30375973362609</v>
      </c>
      <c r="G22" s="8">
        <f t="shared" si="1"/>
        <v>52.282839364609387</v>
      </c>
    </row>
    <row r="23" spans="1:7" s="4" customFormat="1" ht="12.75" x14ac:dyDescent="0.2">
      <c r="A23" s="109" t="s">
        <v>3</v>
      </c>
      <c r="B23" s="7">
        <v>228763.2</v>
      </c>
      <c r="C23" s="7">
        <v>5400</v>
      </c>
      <c r="D23" s="7">
        <v>19200</v>
      </c>
      <c r="E23" s="7">
        <v>2406.4499999999998</v>
      </c>
      <c r="F23" s="14">
        <f t="shared" si="0"/>
        <v>1.0519392979290374</v>
      </c>
      <c r="G23" s="8">
        <f t="shared" si="1"/>
        <v>12.53359375</v>
      </c>
    </row>
    <row r="24" spans="1:7" s="4" customFormat="1" ht="12.75" x14ac:dyDescent="0.2">
      <c r="A24" s="108" t="s">
        <v>4</v>
      </c>
      <c r="B24" s="102">
        <f>B22+B23</f>
        <v>1121111.79</v>
      </c>
      <c r="C24" s="102">
        <f>C22+C23</f>
        <v>3085685</v>
      </c>
      <c r="D24" s="102">
        <f>D22+D23</f>
        <v>3045370</v>
      </c>
      <c r="E24" s="102">
        <f>E22+E23</f>
        <v>1584574.05</v>
      </c>
      <c r="F24" s="14">
        <f t="shared" si="0"/>
        <v>141.33952243959541</v>
      </c>
      <c r="G24" s="8">
        <f t="shared" si="1"/>
        <v>52.032234178441371</v>
      </c>
    </row>
    <row r="27" spans="1:7" ht="1.5" customHeight="1" x14ac:dyDescent="0.15"/>
    <row r="29" spans="1:7" ht="12" thickBot="1" x14ac:dyDescent="0.2"/>
    <row r="30" spans="1:7" ht="12" hidden="1" thickBot="1" x14ac:dyDescent="0.2"/>
    <row r="31" spans="1:7" ht="12" hidden="1" thickBot="1" x14ac:dyDescent="0.2"/>
    <row r="32" spans="1:7" ht="30.75" customHeight="1" thickBot="1" x14ac:dyDescent="0.2">
      <c r="A32" s="105"/>
      <c r="B32" s="104" t="s">
        <v>166</v>
      </c>
      <c r="C32" s="103" t="s">
        <v>199</v>
      </c>
      <c r="D32" s="103" t="s">
        <v>191</v>
      </c>
      <c r="E32" s="103" t="s">
        <v>192</v>
      </c>
      <c r="F32" s="103" t="s">
        <v>16</v>
      </c>
      <c r="G32" s="107" t="s">
        <v>17</v>
      </c>
    </row>
    <row r="33" spans="1:7" ht="19.5" customHeight="1" x14ac:dyDescent="0.15">
      <c r="A33" s="106" t="s">
        <v>10</v>
      </c>
      <c r="B33" s="117" t="s">
        <v>9</v>
      </c>
      <c r="C33" s="117" t="s">
        <v>8</v>
      </c>
      <c r="D33" s="117">
        <v>4</v>
      </c>
      <c r="E33" s="117" t="s">
        <v>6</v>
      </c>
      <c r="F33" s="117" t="s">
        <v>5</v>
      </c>
      <c r="G33" s="117" t="s">
        <v>15</v>
      </c>
    </row>
    <row r="34" spans="1:7" ht="33" customHeight="1" x14ac:dyDescent="0.15">
      <c r="A34" s="11" t="s">
        <v>11</v>
      </c>
      <c r="B34" s="15"/>
      <c r="C34" s="15"/>
      <c r="D34" s="15"/>
      <c r="E34" s="15"/>
      <c r="F34" s="15"/>
      <c r="G34" s="15"/>
    </row>
    <row r="35" spans="1:7" ht="31.5" customHeight="1" x14ac:dyDescent="0.15">
      <c r="A35" s="10" t="s">
        <v>12</v>
      </c>
      <c r="B35" s="6"/>
      <c r="C35" s="6"/>
      <c r="D35" s="6"/>
      <c r="E35" s="6"/>
      <c r="F35" s="15"/>
      <c r="G35" s="6"/>
    </row>
    <row r="36" spans="1:7" x14ac:dyDescent="0.15">
      <c r="A36" s="12" t="s">
        <v>13</v>
      </c>
      <c r="B36" s="13">
        <v>0</v>
      </c>
      <c r="C36" s="13">
        <v>0</v>
      </c>
      <c r="D36" s="13"/>
      <c r="E36" s="13">
        <v>0</v>
      </c>
      <c r="F36" s="15"/>
      <c r="G36" s="13">
        <v>0</v>
      </c>
    </row>
    <row r="38" spans="1:7" ht="8.25" customHeight="1" x14ac:dyDescent="0.15"/>
    <row r="39" spans="1:7" hidden="1" x14ac:dyDescent="0.15"/>
    <row r="41" spans="1:7" ht="5.25" customHeight="1" thickBot="1" x14ac:dyDescent="0.2"/>
    <row r="42" spans="1:7" ht="12" hidden="1" thickBot="1" x14ac:dyDescent="0.2"/>
    <row r="43" spans="1:7" ht="12" hidden="1" thickBot="1" x14ac:dyDescent="0.2"/>
    <row r="44" spans="1:7" ht="27" customHeight="1" thickBot="1" x14ac:dyDescent="0.2">
      <c r="A44" s="105"/>
      <c r="B44" s="104" t="s">
        <v>166</v>
      </c>
      <c r="C44" s="103" t="s">
        <v>199</v>
      </c>
      <c r="D44" s="103" t="s">
        <v>191</v>
      </c>
      <c r="E44" s="103" t="s">
        <v>192</v>
      </c>
      <c r="F44" s="103" t="s">
        <v>16</v>
      </c>
      <c r="G44" s="107" t="s">
        <v>17</v>
      </c>
    </row>
    <row r="45" spans="1:7" ht="12.75" x14ac:dyDescent="0.15">
      <c r="A45" s="106" t="s">
        <v>10</v>
      </c>
      <c r="B45" s="117" t="s">
        <v>9</v>
      </c>
      <c r="C45" s="117" t="s">
        <v>8</v>
      </c>
      <c r="D45" s="117">
        <v>4</v>
      </c>
      <c r="E45" s="117" t="s">
        <v>6</v>
      </c>
      <c r="F45" s="117" t="s">
        <v>5</v>
      </c>
      <c r="G45" s="117" t="s">
        <v>15</v>
      </c>
    </row>
    <row r="46" spans="1:7" x14ac:dyDescent="0.15">
      <c r="A46" s="11" t="s">
        <v>168</v>
      </c>
      <c r="B46" s="175">
        <v>1130830.21</v>
      </c>
      <c r="C46" s="175"/>
      <c r="D46" s="175">
        <v>2546867.75</v>
      </c>
      <c r="E46" s="175">
        <f>E21</f>
        <v>988926.09</v>
      </c>
      <c r="F46" s="180">
        <f>E46/B46*100</f>
        <v>87.451332769045848</v>
      </c>
      <c r="G46" s="180">
        <f>E46/D46*100</f>
        <v>38.829110384706858</v>
      </c>
    </row>
    <row r="47" spans="1:7" x14ac:dyDescent="0.15">
      <c r="A47" s="10" t="s">
        <v>169</v>
      </c>
      <c r="B47" s="176">
        <v>1121111.79</v>
      </c>
      <c r="C47" s="176"/>
      <c r="D47" s="176">
        <v>3045370</v>
      </c>
      <c r="E47" s="176">
        <f>E24</f>
        <v>1584574.05</v>
      </c>
      <c r="F47" s="180">
        <f t="shared" ref="F47:F48" si="2">E47/B47*100</f>
        <v>141.33952243959541</v>
      </c>
      <c r="G47" s="180">
        <f t="shared" ref="G47:G48" si="3">E47/D47*100</f>
        <v>52.032234178441371</v>
      </c>
    </row>
    <row r="48" spans="1:7" x14ac:dyDescent="0.15">
      <c r="A48" s="12" t="s">
        <v>170</v>
      </c>
      <c r="B48" s="174">
        <f>B46-B47</f>
        <v>9718.4199999999255</v>
      </c>
      <c r="C48" s="174">
        <v>0</v>
      </c>
      <c r="D48" s="174">
        <f>D46-D47</f>
        <v>-498502.25</v>
      </c>
      <c r="E48" s="174">
        <f>E46-E47</f>
        <v>-595647.96000000008</v>
      </c>
      <c r="F48" s="180">
        <f t="shared" si="2"/>
        <v>-6129.0617199092512</v>
      </c>
      <c r="G48" s="180">
        <f t="shared" si="3"/>
        <v>119.48751685674439</v>
      </c>
    </row>
    <row r="49" spans="1:8" x14ac:dyDescent="0.15">
      <c r="A49" s="101"/>
      <c r="B49" s="100"/>
      <c r="C49" s="100"/>
      <c r="D49" s="100"/>
      <c r="E49" s="100"/>
      <c r="F49" s="100"/>
      <c r="G49" s="100"/>
    </row>
    <row r="51" spans="1:8" x14ac:dyDescent="0.15">
      <c r="A51" s="2"/>
      <c r="B51" s="388" t="s">
        <v>171</v>
      </c>
      <c r="C51" s="388"/>
      <c r="D51" s="388"/>
      <c r="E51" s="388"/>
      <c r="F51" s="2"/>
      <c r="G51" s="2"/>
    </row>
    <row r="52" spans="1:8" ht="5.25" customHeight="1" thickBot="1" x14ac:dyDescent="0.2">
      <c r="A52" s="2"/>
      <c r="B52" s="2"/>
      <c r="C52" s="2"/>
      <c r="D52" s="2"/>
      <c r="E52" s="2"/>
      <c r="F52" s="2"/>
      <c r="G52" s="2"/>
    </row>
    <row r="53" spans="1:8" ht="29.25" customHeight="1" thickBot="1" x14ac:dyDescent="0.2">
      <c r="A53" s="115"/>
      <c r="B53" s="114" t="s">
        <v>166</v>
      </c>
      <c r="C53" s="103" t="s">
        <v>199</v>
      </c>
      <c r="D53" s="103" t="s">
        <v>191</v>
      </c>
      <c r="E53" s="113" t="s">
        <v>192</v>
      </c>
      <c r="F53" s="113" t="s">
        <v>16</v>
      </c>
      <c r="G53" s="112" t="s">
        <v>17</v>
      </c>
    </row>
    <row r="54" spans="1:8" ht="12.75" x14ac:dyDescent="0.15">
      <c r="A54" s="99" t="s">
        <v>10</v>
      </c>
      <c r="B54" s="116" t="s">
        <v>9</v>
      </c>
      <c r="C54" s="116" t="s">
        <v>8</v>
      </c>
      <c r="D54" s="116">
        <v>4</v>
      </c>
      <c r="E54" s="116" t="s">
        <v>6</v>
      </c>
      <c r="F54" s="116" t="s">
        <v>5</v>
      </c>
      <c r="G54" s="116" t="s">
        <v>15</v>
      </c>
    </row>
    <row r="55" spans="1:8" ht="19.5" customHeight="1" x14ac:dyDescent="0.15">
      <c r="A55" s="99" t="s">
        <v>177</v>
      </c>
      <c r="B55" s="116"/>
      <c r="C55" s="184"/>
      <c r="D55" s="184">
        <v>498502.25</v>
      </c>
      <c r="E55" s="116"/>
      <c r="F55" s="116"/>
      <c r="G55" s="116">
        <f>E55/D55*100</f>
        <v>0</v>
      </c>
    </row>
    <row r="56" spans="1:8" ht="17.25" customHeight="1" x14ac:dyDescent="0.15">
      <c r="A56" s="182" t="s">
        <v>172</v>
      </c>
      <c r="B56" s="181">
        <v>9718.42</v>
      </c>
      <c r="C56" s="181">
        <v>0</v>
      </c>
      <c r="D56" s="174"/>
      <c r="E56" s="181">
        <v>-595647.96</v>
      </c>
      <c r="F56" s="183">
        <f>E56/B56*100</f>
        <v>-6129.061719909203</v>
      </c>
      <c r="G56" s="116">
        <v>0</v>
      </c>
    </row>
    <row r="58" spans="1:8" ht="15" x14ac:dyDescent="0.25">
      <c r="A58" s="119" t="s">
        <v>263</v>
      </c>
      <c r="B58" s="119"/>
      <c r="C58" s="119"/>
      <c r="D58" s="119"/>
      <c r="E58" s="119" t="s">
        <v>173</v>
      </c>
      <c r="F58" s="119"/>
      <c r="G58" s="119" t="s">
        <v>143</v>
      </c>
      <c r="H58" s="119"/>
    </row>
    <row r="59" spans="1:8" ht="15" x14ac:dyDescent="0.25">
      <c r="A59" s="119" t="s">
        <v>264</v>
      </c>
      <c r="B59" s="119"/>
      <c r="C59" s="119" t="s">
        <v>174</v>
      </c>
      <c r="D59" s="119"/>
      <c r="E59" s="119" t="s">
        <v>176</v>
      </c>
      <c r="F59" s="119"/>
      <c r="G59" s="119" t="s">
        <v>144</v>
      </c>
      <c r="H59" s="119"/>
    </row>
    <row r="60" spans="1:8" ht="15" x14ac:dyDescent="0.25">
      <c r="A60" s="251" t="s">
        <v>201</v>
      </c>
      <c r="B60" s="119"/>
      <c r="C60" s="119"/>
      <c r="D60" s="119"/>
      <c r="E60" s="119"/>
      <c r="F60" s="119"/>
      <c r="G60" s="119"/>
      <c r="H60" s="119"/>
    </row>
    <row r="61" spans="1:8" ht="15" x14ac:dyDescent="0.25">
      <c r="A61" s="119"/>
      <c r="B61" s="119"/>
      <c r="C61" s="119"/>
      <c r="D61" s="119"/>
      <c r="E61" s="120"/>
      <c r="F61" s="119"/>
      <c r="G61" s="119" t="s">
        <v>175</v>
      </c>
      <c r="H61" s="119"/>
    </row>
  </sheetData>
  <mergeCells count="4">
    <mergeCell ref="B51:E51"/>
    <mergeCell ref="A3:G3"/>
    <mergeCell ref="A4:H6"/>
    <mergeCell ref="A9:G9"/>
  </mergeCells>
  <pageMargins left="0.25" right="0.25" top="0.75" bottom="0.75" header="0.3" footer="0.3"/>
  <pageSetup paperSize="9" scale="6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ADBE-BDD3-44E2-9866-406F6F723FF6}">
  <sheetPr>
    <pageSetUpPr fitToPage="1"/>
  </sheetPr>
  <dimension ref="A2:G130"/>
  <sheetViews>
    <sheetView workbookViewId="0">
      <selection activeCell="G6" sqref="G6"/>
    </sheetView>
  </sheetViews>
  <sheetFormatPr defaultRowHeight="15" x14ac:dyDescent="0.25"/>
  <cols>
    <col min="1" max="1" width="55" customWidth="1"/>
    <col min="2" max="2" width="22.85546875" customWidth="1"/>
    <col min="3" max="3" width="22.85546875" style="119" customWidth="1"/>
    <col min="4" max="4" width="20.5703125" customWidth="1"/>
    <col min="5" max="5" width="24" customWidth="1"/>
    <col min="6" max="6" width="23.28515625" customWidth="1"/>
    <col min="7" max="7" width="22.85546875" customWidth="1"/>
  </cols>
  <sheetData>
    <row r="2" spans="1:7" x14ac:dyDescent="0.25">
      <c r="D2" s="97" t="s">
        <v>179</v>
      </c>
    </row>
    <row r="3" spans="1:7" x14ac:dyDescent="0.25">
      <c r="A3" s="1"/>
      <c r="B3" s="1"/>
      <c r="C3" s="1"/>
      <c r="D3" s="89"/>
      <c r="E3" s="1"/>
      <c r="F3" s="1"/>
      <c r="G3" s="1"/>
    </row>
    <row r="4" spans="1:7" x14ac:dyDescent="0.25">
      <c r="A4" s="1"/>
      <c r="B4" s="391" t="s">
        <v>180</v>
      </c>
      <c r="C4" s="391"/>
      <c r="D4" s="391"/>
      <c r="E4" s="391"/>
      <c r="F4" s="391"/>
      <c r="G4" s="1"/>
    </row>
    <row r="5" spans="1:7" ht="15.75" thickBot="1" x14ac:dyDescent="0.3">
      <c r="A5" s="1"/>
      <c r="B5" s="1"/>
      <c r="C5" s="1"/>
      <c r="D5" s="1"/>
      <c r="E5" s="1"/>
      <c r="F5" s="1"/>
      <c r="G5" s="1"/>
    </row>
    <row r="6" spans="1:7" ht="31.15" customHeight="1" thickBot="1" x14ac:dyDescent="0.3">
      <c r="A6" s="3" t="s">
        <v>0</v>
      </c>
      <c r="B6" s="3" t="s">
        <v>166</v>
      </c>
      <c r="C6" s="3" t="s">
        <v>203</v>
      </c>
      <c r="D6" s="3" t="s">
        <v>191</v>
      </c>
      <c r="E6" s="3" t="s">
        <v>192</v>
      </c>
      <c r="F6" s="3" t="s">
        <v>260</v>
      </c>
      <c r="G6" s="3" t="s">
        <v>261</v>
      </c>
    </row>
    <row r="7" spans="1:7" s="119" customFormat="1" ht="18.75" customHeight="1" x14ac:dyDescent="0.25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</row>
    <row r="8" spans="1:7" x14ac:dyDescent="0.25">
      <c r="A8" s="90" t="s">
        <v>51</v>
      </c>
      <c r="B8" s="65"/>
      <c r="C8" s="65"/>
      <c r="D8" s="65"/>
      <c r="E8" s="65"/>
      <c r="F8" s="66"/>
      <c r="G8" s="67"/>
    </row>
    <row r="9" spans="1:7" ht="18" customHeight="1" x14ac:dyDescent="0.25">
      <c r="A9" s="91" t="s">
        <v>52</v>
      </c>
      <c r="B9" s="122">
        <f>B10+B19+B29+B36+B26</f>
        <v>1130830.21</v>
      </c>
      <c r="C9" s="122">
        <f>C10+C19+C26+C29+C36</f>
        <v>3085685</v>
      </c>
      <c r="D9" s="122">
        <f>D10+D19+D26+D29+D36+D40</f>
        <v>2546867.75</v>
      </c>
      <c r="E9" s="122">
        <f>E10+E19+E29+E36+E26</f>
        <v>988926.09</v>
      </c>
      <c r="F9" s="186">
        <f>E9/B9*100</f>
        <v>87.451332769045848</v>
      </c>
      <c r="G9" s="189">
        <f>E9/D9*100</f>
        <v>38.829110384706858</v>
      </c>
    </row>
    <row r="10" spans="1:7" ht="26.25" x14ac:dyDescent="0.25">
      <c r="A10" s="91" t="s">
        <v>53</v>
      </c>
      <c r="B10" s="122">
        <f>B11</f>
        <v>735471.11</v>
      </c>
      <c r="C10" s="122">
        <f>C11+C14+C17</f>
        <v>2719165</v>
      </c>
      <c r="D10" s="122">
        <f>D11+D14+D17</f>
        <v>2164739.71</v>
      </c>
      <c r="E10" s="122">
        <f>E11+E14+E17</f>
        <v>798070.37</v>
      </c>
      <c r="F10" s="186">
        <f t="shared" ref="F10:F44" si="0">E10/B10*100</f>
        <v>108.51145057213736</v>
      </c>
      <c r="G10" s="189">
        <f t="shared" ref="G10:G44" si="1">E10/D10*100</f>
        <v>36.866805108869187</v>
      </c>
    </row>
    <row r="11" spans="1:7" ht="28.5" customHeight="1" x14ac:dyDescent="0.25">
      <c r="A11" s="190" t="s">
        <v>145</v>
      </c>
      <c r="B11" s="96">
        <f>B12</f>
        <v>735471.11</v>
      </c>
      <c r="C11" s="96">
        <v>1819165</v>
      </c>
      <c r="D11" s="96">
        <v>1812129</v>
      </c>
      <c r="E11" s="96">
        <v>788655.37</v>
      </c>
      <c r="F11" s="187">
        <f t="shared" si="0"/>
        <v>107.23131871216532</v>
      </c>
      <c r="G11" s="191">
        <f t="shared" si="1"/>
        <v>43.520928697681015</v>
      </c>
    </row>
    <row r="12" spans="1:7" ht="29.45" customHeight="1" x14ac:dyDescent="0.25">
      <c r="A12" s="90" t="s">
        <v>146</v>
      </c>
      <c r="B12" s="96">
        <v>735471.11</v>
      </c>
      <c r="C12" s="96">
        <v>0</v>
      </c>
      <c r="D12" s="96">
        <v>0</v>
      </c>
      <c r="E12" s="96">
        <v>788655.37</v>
      </c>
      <c r="F12" s="186">
        <f t="shared" si="0"/>
        <v>107.23131871216532</v>
      </c>
      <c r="G12" s="189">
        <v>0</v>
      </c>
    </row>
    <row r="13" spans="1:7" ht="38.25" customHeight="1" x14ac:dyDescent="0.25">
      <c r="A13" s="90" t="s">
        <v>147</v>
      </c>
      <c r="B13" s="96">
        <v>0</v>
      </c>
      <c r="C13" s="96">
        <v>0</v>
      </c>
      <c r="D13" s="96">
        <v>0</v>
      </c>
      <c r="E13" s="96">
        <v>0</v>
      </c>
      <c r="F13" s="186">
        <v>0</v>
      </c>
      <c r="G13" s="189">
        <v>0</v>
      </c>
    </row>
    <row r="14" spans="1:7" s="194" customFormat="1" ht="18" customHeight="1" x14ac:dyDescent="0.25">
      <c r="A14" s="190" t="s">
        <v>148</v>
      </c>
      <c r="B14" s="96">
        <v>0</v>
      </c>
      <c r="C14" s="96">
        <v>900000</v>
      </c>
      <c r="D14" s="96">
        <v>348110.71</v>
      </c>
      <c r="E14" s="96">
        <v>4915</v>
      </c>
      <c r="F14" s="187">
        <v>0</v>
      </c>
      <c r="G14" s="191">
        <v>0</v>
      </c>
    </row>
    <row r="15" spans="1:7" ht="27.75" customHeight="1" x14ac:dyDescent="0.25">
      <c r="A15" s="90" t="s">
        <v>149</v>
      </c>
      <c r="B15" s="96">
        <v>0</v>
      </c>
      <c r="C15" s="96">
        <v>0</v>
      </c>
      <c r="D15" s="96">
        <v>0</v>
      </c>
      <c r="E15" s="96">
        <v>4915</v>
      </c>
      <c r="F15" s="186">
        <v>0</v>
      </c>
      <c r="G15" s="189">
        <v>0</v>
      </c>
    </row>
    <row r="16" spans="1:7" ht="19.899999999999999" customHeight="1" x14ac:dyDescent="0.25">
      <c r="A16" s="90" t="s">
        <v>150</v>
      </c>
      <c r="B16" s="96">
        <v>0</v>
      </c>
      <c r="C16" s="96">
        <v>0</v>
      </c>
      <c r="D16" s="96">
        <v>0</v>
      </c>
      <c r="E16" s="96">
        <v>0</v>
      </c>
      <c r="F16" s="186">
        <v>0</v>
      </c>
      <c r="G16" s="189">
        <v>0</v>
      </c>
    </row>
    <row r="17" spans="1:7" s="119" customFormat="1" ht="19.899999999999999" customHeight="1" x14ac:dyDescent="0.25">
      <c r="A17" s="90" t="s">
        <v>204</v>
      </c>
      <c r="B17" s="96">
        <v>0</v>
      </c>
      <c r="C17" s="96">
        <v>0</v>
      </c>
      <c r="D17" s="96">
        <v>4500</v>
      </c>
      <c r="E17" s="96">
        <v>4500</v>
      </c>
      <c r="F17" s="186">
        <v>0</v>
      </c>
      <c r="G17" s="189"/>
    </row>
    <row r="18" spans="1:7" s="119" customFormat="1" ht="29.25" customHeight="1" x14ac:dyDescent="0.25">
      <c r="A18" s="90" t="s">
        <v>205</v>
      </c>
      <c r="B18" s="96">
        <v>0</v>
      </c>
      <c r="C18" s="96">
        <v>0</v>
      </c>
      <c r="D18" s="96">
        <v>4500</v>
      </c>
      <c r="E18" s="96">
        <v>4500</v>
      </c>
      <c r="F18" s="186">
        <v>0</v>
      </c>
      <c r="G18" s="189" t="s">
        <v>209</v>
      </c>
    </row>
    <row r="19" spans="1:7" ht="19.149999999999999" customHeight="1" x14ac:dyDescent="0.25">
      <c r="A19" s="91" t="s">
        <v>58</v>
      </c>
      <c r="B19" s="81">
        <v>0</v>
      </c>
      <c r="C19" s="81">
        <v>20</v>
      </c>
      <c r="D19" s="81">
        <f>D20</f>
        <v>20</v>
      </c>
      <c r="E19" s="81">
        <v>0</v>
      </c>
      <c r="F19" s="186">
        <v>0</v>
      </c>
      <c r="G19" s="189">
        <f t="shared" si="1"/>
        <v>0</v>
      </c>
    </row>
    <row r="20" spans="1:7" x14ac:dyDescent="0.25">
      <c r="A20" s="190" t="s">
        <v>151</v>
      </c>
      <c r="B20" s="123">
        <v>0</v>
      </c>
      <c r="C20" s="123">
        <v>20</v>
      </c>
      <c r="D20" s="123">
        <v>20</v>
      </c>
      <c r="E20" s="123">
        <v>0</v>
      </c>
      <c r="F20" s="187">
        <v>0</v>
      </c>
      <c r="G20" s="191">
        <f t="shared" si="1"/>
        <v>0</v>
      </c>
    </row>
    <row r="21" spans="1:7" ht="0.6" hidden="1" customHeight="1" x14ac:dyDescent="0.25">
      <c r="A21" s="190" t="s">
        <v>60</v>
      </c>
      <c r="B21" s="125"/>
      <c r="C21" s="125"/>
      <c r="D21" s="96"/>
      <c r="E21" s="125"/>
      <c r="F21" s="187" t="e">
        <f t="shared" si="0"/>
        <v>#DIV/0!</v>
      </c>
      <c r="G21" s="191" t="e">
        <f t="shared" si="1"/>
        <v>#DIV/0!</v>
      </c>
    </row>
    <row r="22" spans="1:7" hidden="1" x14ac:dyDescent="0.25">
      <c r="A22" s="190" t="s">
        <v>152</v>
      </c>
      <c r="B22" s="125"/>
      <c r="C22" s="125"/>
      <c r="D22" s="125"/>
      <c r="E22" s="125"/>
      <c r="F22" s="187" t="e">
        <f t="shared" si="0"/>
        <v>#DIV/0!</v>
      </c>
      <c r="G22" s="191" t="e">
        <f t="shared" si="1"/>
        <v>#DIV/0!</v>
      </c>
    </row>
    <row r="23" spans="1:7" ht="20.45" hidden="1" customHeight="1" x14ac:dyDescent="0.25">
      <c r="A23" s="190" t="s">
        <v>63</v>
      </c>
      <c r="B23" s="125"/>
      <c r="C23" s="125"/>
      <c r="D23" s="96"/>
      <c r="E23" s="125"/>
      <c r="F23" s="187" t="e">
        <f t="shared" si="0"/>
        <v>#DIV/0!</v>
      </c>
      <c r="G23" s="191" t="e">
        <f t="shared" si="1"/>
        <v>#DIV/0!</v>
      </c>
    </row>
    <row r="24" spans="1:7" ht="27" hidden="1" customHeight="1" x14ac:dyDescent="0.25">
      <c r="A24" s="190" t="s">
        <v>153</v>
      </c>
      <c r="B24" s="125"/>
      <c r="C24" s="125"/>
      <c r="D24" s="96"/>
      <c r="E24" s="125"/>
      <c r="F24" s="187" t="e">
        <f t="shared" si="0"/>
        <v>#DIV/0!</v>
      </c>
      <c r="G24" s="191" t="e">
        <f t="shared" si="1"/>
        <v>#DIV/0!</v>
      </c>
    </row>
    <row r="25" spans="1:7" hidden="1" x14ac:dyDescent="0.25">
      <c r="A25" s="190" t="s">
        <v>154</v>
      </c>
      <c r="B25" s="125"/>
      <c r="C25" s="125"/>
      <c r="D25" s="96"/>
      <c r="E25" s="125"/>
      <c r="F25" s="187" t="e">
        <f t="shared" si="0"/>
        <v>#DIV/0!</v>
      </c>
      <c r="G25" s="191" t="e">
        <f t="shared" si="1"/>
        <v>#DIV/0!</v>
      </c>
    </row>
    <row r="26" spans="1:7" ht="26.25" x14ac:dyDescent="0.25">
      <c r="A26" s="128" t="s">
        <v>60</v>
      </c>
      <c r="B26" s="122">
        <v>420</v>
      </c>
      <c r="C26" s="122">
        <f>C27</f>
        <v>7000</v>
      </c>
      <c r="D26" s="122">
        <v>5000</v>
      </c>
      <c r="E26" s="122">
        <v>258.58</v>
      </c>
      <c r="F26" s="186">
        <v>0</v>
      </c>
      <c r="G26" s="189">
        <f t="shared" si="1"/>
        <v>5.1715999999999998</v>
      </c>
    </row>
    <row r="27" spans="1:7" x14ac:dyDescent="0.25">
      <c r="A27" s="190" t="s">
        <v>152</v>
      </c>
      <c r="B27" s="96">
        <f>B28</f>
        <v>420</v>
      </c>
      <c r="C27" s="96">
        <v>7000</v>
      </c>
      <c r="D27" s="96">
        <v>5000</v>
      </c>
      <c r="E27" s="96">
        <v>258.58</v>
      </c>
      <c r="F27" s="187">
        <v>0</v>
      </c>
      <c r="G27" s="191">
        <f t="shared" si="1"/>
        <v>5.1715999999999998</v>
      </c>
    </row>
    <row r="28" spans="1:7" s="119" customFormat="1" x14ac:dyDescent="0.25">
      <c r="A28" s="190" t="s">
        <v>181</v>
      </c>
      <c r="B28" s="96">
        <v>420</v>
      </c>
      <c r="C28" s="96">
        <v>0</v>
      </c>
      <c r="D28" s="96">
        <v>0</v>
      </c>
      <c r="E28" s="96">
        <v>258.58</v>
      </c>
      <c r="F28" s="187">
        <v>0</v>
      </c>
      <c r="G28" s="191">
        <v>0</v>
      </c>
    </row>
    <row r="29" spans="1:7" ht="39" x14ac:dyDescent="0.25">
      <c r="A29" s="128" t="s">
        <v>63</v>
      </c>
      <c r="B29" s="122">
        <f>B30+B33</f>
        <v>58392.729999999996</v>
      </c>
      <c r="C29" s="122">
        <f>C30+C33</f>
        <v>126600</v>
      </c>
      <c r="D29" s="122">
        <f>D30+D33</f>
        <v>131938.03999999998</v>
      </c>
      <c r="E29" s="122">
        <f>E30+E33</f>
        <v>68048.97</v>
      </c>
      <c r="F29" s="186">
        <f t="shared" si="0"/>
        <v>116.53671612887426</v>
      </c>
      <c r="G29" s="189">
        <f t="shared" si="1"/>
        <v>51.576459677588062</v>
      </c>
    </row>
    <row r="30" spans="1:7" x14ac:dyDescent="0.25">
      <c r="A30" s="190" t="s">
        <v>153</v>
      </c>
      <c r="B30" s="96">
        <f>B31+B32</f>
        <v>57347.42</v>
      </c>
      <c r="C30" s="96">
        <v>120000</v>
      </c>
      <c r="D30" s="96">
        <v>125338.04</v>
      </c>
      <c r="E30" s="96">
        <f>E31+E32</f>
        <v>66498.97</v>
      </c>
      <c r="F30" s="187">
        <f t="shared" si="0"/>
        <v>115.95808494959321</v>
      </c>
      <c r="G30" s="191">
        <f t="shared" si="1"/>
        <v>53.05569641906002</v>
      </c>
    </row>
    <row r="31" spans="1:7" x14ac:dyDescent="0.25">
      <c r="A31" s="190" t="s">
        <v>154</v>
      </c>
      <c r="B31" s="96">
        <v>2031.89</v>
      </c>
      <c r="C31" s="96">
        <v>0</v>
      </c>
      <c r="D31" s="96">
        <v>0</v>
      </c>
      <c r="E31" s="96">
        <v>2221.09</v>
      </c>
      <c r="F31" s="187">
        <f t="shared" si="0"/>
        <v>109.31152769096752</v>
      </c>
      <c r="G31" s="191">
        <v>0</v>
      </c>
    </row>
    <row r="32" spans="1:7" ht="18" customHeight="1" x14ac:dyDescent="0.25">
      <c r="A32" s="190" t="s">
        <v>155</v>
      </c>
      <c r="B32" s="96">
        <v>55315.53</v>
      </c>
      <c r="C32" s="96">
        <v>0</v>
      </c>
      <c r="D32" s="96">
        <v>0</v>
      </c>
      <c r="E32" s="96">
        <v>64277.88</v>
      </c>
      <c r="F32" s="187">
        <f t="shared" si="0"/>
        <v>116.20223109134089</v>
      </c>
      <c r="G32" s="191">
        <v>0</v>
      </c>
    </row>
    <row r="33" spans="1:7" ht="26.25" x14ac:dyDescent="0.25">
      <c r="A33" s="190" t="s">
        <v>156</v>
      </c>
      <c r="B33" s="96">
        <f>B34</f>
        <v>1045.31</v>
      </c>
      <c r="C33" s="96">
        <v>6600</v>
      </c>
      <c r="D33" s="96">
        <v>6600</v>
      </c>
      <c r="E33" s="96">
        <v>1550</v>
      </c>
      <c r="F33" s="187">
        <f t="shared" si="0"/>
        <v>148.28137107652276</v>
      </c>
      <c r="G33" s="191">
        <f t="shared" si="1"/>
        <v>23.484848484848484</v>
      </c>
    </row>
    <row r="34" spans="1:7" x14ac:dyDescent="0.25">
      <c r="A34" s="190" t="s">
        <v>157</v>
      </c>
      <c r="B34" s="96">
        <v>1045.31</v>
      </c>
      <c r="C34" s="96">
        <v>0</v>
      </c>
      <c r="D34" s="96">
        <v>0</v>
      </c>
      <c r="E34" s="96">
        <v>1550</v>
      </c>
      <c r="F34" s="187">
        <f t="shared" si="0"/>
        <v>148.28137107652276</v>
      </c>
      <c r="G34" s="191">
        <v>0</v>
      </c>
    </row>
    <row r="35" spans="1:7" ht="18" customHeight="1" x14ac:dyDescent="0.25">
      <c r="A35" s="190" t="s">
        <v>158</v>
      </c>
      <c r="B35" s="96"/>
      <c r="C35" s="96">
        <v>0</v>
      </c>
      <c r="D35" s="96">
        <v>0</v>
      </c>
      <c r="E35" s="96">
        <v>0</v>
      </c>
      <c r="F35" s="187" t="s">
        <v>209</v>
      </c>
      <c r="G35" s="191">
        <v>0</v>
      </c>
    </row>
    <row r="36" spans="1:7" ht="31.5" customHeight="1" x14ac:dyDescent="0.25">
      <c r="A36" s="91" t="s">
        <v>65</v>
      </c>
      <c r="B36" s="122">
        <f>B37</f>
        <v>336546.37</v>
      </c>
      <c r="C36" s="122">
        <v>232900</v>
      </c>
      <c r="D36" s="122">
        <f>D37</f>
        <v>234170</v>
      </c>
      <c r="E36" s="122">
        <f>E37</f>
        <v>122548.17</v>
      </c>
      <c r="F36" s="186">
        <f t="shared" si="0"/>
        <v>36.413457675980879</v>
      </c>
      <c r="G36" s="189">
        <f t="shared" si="1"/>
        <v>52.332993124653029</v>
      </c>
    </row>
    <row r="37" spans="1:7" ht="31.5" customHeight="1" x14ac:dyDescent="0.25">
      <c r="A37" s="190" t="s">
        <v>159</v>
      </c>
      <c r="B37" s="96">
        <f>B38+B39</f>
        <v>336546.37</v>
      </c>
      <c r="C37" s="96">
        <v>232900</v>
      </c>
      <c r="D37" s="96">
        <v>234170</v>
      </c>
      <c r="E37" s="96">
        <f>E38</f>
        <v>122548.17</v>
      </c>
      <c r="F37" s="187">
        <f t="shared" si="0"/>
        <v>36.413457675980879</v>
      </c>
      <c r="G37" s="191">
        <f t="shared" si="1"/>
        <v>52.332993124653029</v>
      </c>
    </row>
    <row r="38" spans="1:7" ht="37.5" customHeight="1" x14ac:dyDescent="0.25">
      <c r="A38" s="190" t="s">
        <v>160</v>
      </c>
      <c r="B38" s="96">
        <v>110164.57</v>
      </c>
      <c r="C38" s="96">
        <v>232900</v>
      </c>
      <c r="D38" s="96">
        <v>0</v>
      </c>
      <c r="E38" s="96">
        <v>122548.17</v>
      </c>
      <c r="F38" s="187">
        <f t="shared" si="0"/>
        <v>111.24100062297705</v>
      </c>
      <c r="G38" s="191">
        <v>0</v>
      </c>
    </row>
    <row r="39" spans="1:7" ht="40.5" customHeight="1" x14ac:dyDescent="0.25">
      <c r="A39" s="190" t="s">
        <v>161</v>
      </c>
      <c r="B39" s="96">
        <v>226381.8</v>
      </c>
      <c r="C39" s="96">
        <v>0</v>
      </c>
      <c r="D39" s="96">
        <v>0</v>
      </c>
      <c r="E39" s="96">
        <v>0</v>
      </c>
      <c r="F39" s="187">
        <f t="shared" si="0"/>
        <v>0</v>
      </c>
      <c r="G39" s="191">
        <v>0</v>
      </c>
    </row>
    <row r="40" spans="1:7" s="119" customFormat="1" ht="31.5" customHeight="1" x14ac:dyDescent="0.25">
      <c r="A40" s="91" t="s">
        <v>206</v>
      </c>
      <c r="B40" s="122">
        <v>0</v>
      </c>
      <c r="C40" s="122">
        <v>0</v>
      </c>
      <c r="D40" s="122">
        <v>11000</v>
      </c>
      <c r="E40" s="122">
        <v>0</v>
      </c>
      <c r="F40" s="186">
        <v>0</v>
      </c>
      <c r="G40" s="189" t="s">
        <v>209</v>
      </c>
    </row>
    <row r="41" spans="1:7" s="119" customFormat="1" ht="31.5" customHeight="1" x14ac:dyDescent="0.25">
      <c r="A41" s="91" t="s">
        <v>207</v>
      </c>
      <c r="B41" s="122">
        <v>0</v>
      </c>
      <c r="C41" s="122">
        <v>0</v>
      </c>
      <c r="D41" s="122">
        <v>11000</v>
      </c>
      <c r="E41" s="122">
        <v>0</v>
      </c>
      <c r="F41" s="186">
        <v>0</v>
      </c>
      <c r="G41" s="189" t="s">
        <v>209</v>
      </c>
    </row>
    <row r="42" spans="1:7" s="119" customFormat="1" ht="31.5" customHeight="1" x14ac:dyDescent="0.25">
      <c r="A42" s="90" t="s">
        <v>208</v>
      </c>
      <c r="B42" s="96">
        <v>0</v>
      </c>
      <c r="C42" s="96">
        <v>0</v>
      </c>
      <c r="D42" s="96">
        <v>11000</v>
      </c>
      <c r="E42" s="96">
        <v>0</v>
      </c>
      <c r="F42" s="187">
        <v>0</v>
      </c>
      <c r="G42" s="191" t="s">
        <v>209</v>
      </c>
    </row>
    <row r="43" spans="1:7" ht="25.5" customHeight="1" x14ac:dyDescent="0.25">
      <c r="A43" s="93" t="s">
        <v>1</v>
      </c>
      <c r="B43" s="126">
        <f>B9</f>
        <v>1130830.21</v>
      </c>
      <c r="C43" s="126">
        <f>C40+C9</f>
        <v>3085685</v>
      </c>
      <c r="D43" s="126">
        <f>D9</f>
        <v>2546867.75</v>
      </c>
      <c r="E43" s="126">
        <f>E9+E40</f>
        <v>988926.09</v>
      </c>
      <c r="F43" s="192">
        <f t="shared" si="0"/>
        <v>87.451332769045848</v>
      </c>
      <c r="G43" s="193">
        <f t="shared" si="1"/>
        <v>38.829110384706858</v>
      </c>
    </row>
    <row r="44" spans="1:7" ht="19.149999999999999" customHeight="1" x14ac:dyDescent="0.25">
      <c r="A44" s="205" t="s">
        <v>68</v>
      </c>
      <c r="B44" s="94">
        <v>1130830.21</v>
      </c>
      <c r="C44" s="94">
        <f>C43</f>
        <v>3085685</v>
      </c>
      <c r="D44" s="94">
        <f>D43</f>
        <v>2546867.75</v>
      </c>
      <c r="E44" s="94">
        <f>E43</f>
        <v>988926.09</v>
      </c>
      <c r="F44" s="192">
        <f t="shared" si="0"/>
        <v>87.451332769045848</v>
      </c>
      <c r="G44" s="193">
        <f t="shared" si="1"/>
        <v>38.829110384706858</v>
      </c>
    </row>
    <row r="45" spans="1:7" x14ac:dyDescent="0.25">
      <c r="B45" s="204"/>
      <c r="C45" s="204"/>
      <c r="D45" s="204"/>
      <c r="E45" s="204"/>
      <c r="G45" s="202"/>
    </row>
    <row r="46" spans="1:7" x14ac:dyDescent="0.25">
      <c r="G46" s="203"/>
    </row>
    <row r="47" spans="1:7" x14ac:dyDescent="0.25">
      <c r="A47" s="1"/>
      <c r="B47" s="392" t="s">
        <v>182</v>
      </c>
      <c r="C47" s="392"/>
      <c r="D47" s="392"/>
      <c r="E47" s="392"/>
      <c r="F47" s="392"/>
      <c r="G47" s="1"/>
    </row>
    <row r="48" spans="1:7" ht="15.75" thickBot="1" x14ac:dyDescent="0.3">
      <c r="A48" s="1"/>
      <c r="B48" s="1"/>
      <c r="C48" s="1"/>
      <c r="D48" s="1"/>
      <c r="E48" s="1"/>
      <c r="F48" s="1"/>
      <c r="G48" s="1"/>
    </row>
    <row r="49" spans="1:7" ht="26.25" thickBot="1" x14ac:dyDescent="0.3">
      <c r="A49" s="3" t="s">
        <v>0</v>
      </c>
      <c r="B49" s="3" t="s">
        <v>166</v>
      </c>
      <c r="C49" s="3" t="s">
        <v>203</v>
      </c>
      <c r="D49" s="3" t="s">
        <v>193</v>
      </c>
      <c r="E49" s="3" t="s">
        <v>192</v>
      </c>
      <c r="F49" s="68" t="s">
        <v>69</v>
      </c>
      <c r="G49" s="69" t="s">
        <v>70</v>
      </c>
    </row>
    <row r="50" spans="1:7" x14ac:dyDescent="0.25">
      <c r="A50" s="131"/>
      <c r="B50" s="131" t="s">
        <v>10</v>
      </c>
      <c r="C50" s="131"/>
      <c r="D50" s="131" t="s">
        <v>8</v>
      </c>
      <c r="E50" s="131" t="s">
        <v>7</v>
      </c>
      <c r="F50" s="131" t="s">
        <v>6</v>
      </c>
      <c r="G50" s="132" t="s">
        <v>5</v>
      </c>
    </row>
    <row r="51" spans="1:7" x14ac:dyDescent="0.25">
      <c r="A51" s="124" t="s">
        <v>2</v>
      </c>
      <c r="B51" s="135">
        <f>B52+B92+B99+B101+B60</f>
        <v>892348.59000000008</v>
      </c>
      <c r="C51" s="135">
        <f>C52+C60+C92+C96+C99+C101</f>
        <v>3080285</v>
      </c>
      <c r="D51" s="135">
        <f>D52+D60+D92+D101+D96+D99</f>
        <v>3026170</v>
      </c>
      <c r="E51" s="135">
        <f>E52+E60+E92+E96+E99+E101</f>
        <v>1582167.6</v>
      </c>
      <c r="F51" s="196">
        <f>E51/B51*100</f>
        <v>177.30375973362607</v>
      </c>
      <c r="G51" s="195">
        <f>E51/D51*100</f>
        <v>52.282839364609387</v>
      </c>
    </row>
    <row r="52" spans="1:7" x14ac:dyDescent="0.25">
      <c r="A52" s="124" t="s">
        <v>22</v>
      </c>
      <c r="B52" s="135">
        <v>750061.97</v>
      </c>
      <c r="C52" s="135">
        <f>C53+C55+C57</f>
        <v>1841800</v>
      </c>
      <c r="D52" s="135">
        <f>D53+D55+D57</f>
        <v>1851700</v>
      </c>
      <c r="E52" s="135">
        <f>E53+E55+E57</f>
        <v>926409.5</v>
      </c>
      <c r="F52" s="196">
        <f t="shared" ref="F52:F122" si="2">E52/B52*100</f>
        <v>123.51106135937009</v>
      </c>
      <c r="G52" s="195">
        <f t="shared" ref="G52:G122" si="3">E52/D52*100</f>
        <v>50.030215477669174</v>
      </c>
    </row>
    <row r="53" spans="1:7" x14ac:dyDescent="0.25">
      <c r="A53" s="125" t="s">
        <v>109</v>
      </c>
      <c r="B53" s="98">
        <v>620771.66</v>
      </c>
      <c r="C53" s="98">
        <v>1533500</v>
      </c>
      <c r="D53" s="98">
        <v>1542700</v>
      </c>
      <c r="E53" s="98">
        <v>784640.22</v>
      </c>
      <c r="F53" s="196">
        <f t="shared" si="2"/>
        <v>126.39755816172406</v>
      </c>
      <c r="G53" s="195">
        <f t="shared" si="3"/>
        <v>50.861490892590908</v>
      </c>
    </row>
    <row r="54" spans="1:7" ht="28.9" customHeight="1" x14ac:dyDescent="0.25">
      <c r="A54" s="125" t="s">
        <v>110</v>
      </c>
      <c r="B54" s="98">
        <v>620771.66</v>
      </c>
      <c r="C54" s="98"/>
      <c r="D54" s="98">
        <v>0</v>
      </c>
      <c r="E54" s="98">
        <v>784640.22</v>
      </c>
      <c r="F54" s="196">
        <f t="shared" si="2"/>
        <v>126.39755816172406</v>
      </c>
      <c r="G54" s="195">
        <v>0</v>
      </c>
    </row>
    <row r="55" spans="1:7" x14ac:dyDescent="0.25">
      <c r="A55" s="124" t="s">
        <v>111</v>
      </c>
      <c r="B55" s="135">
        <v>27124.560000000001</v>
      </c>
      <c r="C55" s="135">
        <v>64100</v>
      </c>
      <c r="D55" s="135">
        <v>64000</v>
      </c>
      <c r="E55" s="135">
        <v>16951.04</v>
      </c>
      <c r="F55" s="196">
        <f t="shared" si="2"/>
        <v>62.493327080697348</v>
      </c>
      <c r="G55" s="195">
        <f t="shared" si="3"/>
        <v>26.486000000000004</v>
      </c>
    </row>
    <row r="56" spans="1:7" x14ac:dyDescent="0.25">
      <c r="A56" s="125" t="s">
        <v>112</v>
      </c>
      <c r="B56" s="98">
        <v>27124.560000000001</v>
      </c>
      <c r="C56" s="98"/>
      <c r="D56" s="98">
        <v>0</v>
      </c>
      <c r="E56" s="98">
        <v>16951.04</v>
      </c>
      <c r="F56" s="196">
        <f>E56/B56*100</f>
        <v>62.493327080697348</v>
      </c>
      <c r="G56" s="195">
        <v>0</v>
      </c>
    </row>
    <row r="57" spans="1:7" x14ac:dyDescent="0.25">
      <c r="A57" s="124" t="s">
        <v>113</v>
      </c>
      <c r="B57" s="135">
        <v>102165.75</v>
      </c>
      <c r="C57" s="135">
        <v>244200</v>
      </c>
      <c r="D57" s="135">
        <v>245000</v>
      </c>
      <c r="E57" s="135">
        <v>124818.24000000001</v>
      </c>
      <c r="F57" s="196">
        <f t="shared" si="2"/>
        <v>122.17229355238915</v>
      </c>
      <c r="G57" s="195">
        <f t="shared" si="3"/>
        <v>50.946220408163271</v>
      </c>
    </row>
    <row r="58" spans="1:7" x14ac:dyDescent="0.25">
      <c r="A58" s="125" t="s">
        <v>114</v>
      </c>
      <c r="B58" s="135">
        <v>102165.75</v>
      </c>
      <c r="C58" s="135"/>
      <c r="D58" s="135">
        <v>0</v>
      </c>
      <c r="E58" s="135">
        <v>124818.24000000001</v>
      </c>
      <c r="F58" s="196">
        <f t="shared" si="2"/>
        <v>122.17229355238915</v>
      </c>
      <c r="G58" s="195">
        <v>0</v>
      </c>
    </row>
    <row r="59" spans="1:7" ht="26.25" x14ac:dyDescent="0.25">
      <c r="A59" s="125" t="s">
        <v>137</v>
      </c>
      <c r="B59" s="135"/>
      <c r="C59" s="135"/>
      <c r="D59" s="136">
        <v>0</v>
      </c>
      <c r="E59" s="135"/>
      <c r="F59" s="196">
        <v>0</v>
      </c>
      <c r="G59" s="195">
        <v>0</v>
      </c>
    </row>
    <row r="60" spans="1:7" x14ac:dyDescent="0.25">
      <c r="A60" s="124" t="s">
        <v>23</v>
      </c>
      <c r="B60" s="135">
        <f>B85+B83+B73+B61+B66</f>
        <v>140580.32</v>
      </c>
      <c r="C60" s="135">
        <f>C61+C66+C73+C83+C85</f>
        <v>324220</v>
      </c>
      <c r="D60" s="135">
        <f>D61+D66+D73+D83+D85</f>
        <v>368470</v>
      </c>
      <c r="E60" s="135">
        <f>E61+E66+E73+E83+E85</f>
        <v>191999.47</v>
      </c>
      <c r="F60" s="196">
        <f t="shared" si="2"/>
        <v>136.57635008940082</v>
      </c>
      <c r="G60" s="195">
        <f t="shared" si="3"/>
        <v>52.107219040898855</v>
      </c>
    </row>
    <row r="61" spans="1:7" x14ac:dyDescent="0.25">
      <c r="A61" s="124" t="s">
        <v>73</v>
      </c>
      <c r="B61" s="135">
        <f>B62+B63+B64+B65</f>
        <v>25383.190000000002</v>
      </c>
      <c r="C61" s="135">
        <v>48750</v>
      </c>
      <c r="D61" s="135">
        <v>53350</v>
      </c>
      <c r="E61" s="135">
        <f>E62+E63+E64+E65</f>
        <v>25560.48</v>
      </c>
      <c r="F61" s="196">
        <f t="shared" si="2"/>
        <v>100.69845437078632</v>
      </c>
      <c r="G61" s="195">
        <f t="shared" si="3"/>
        <v>47.910927835051545</v>
      </c>
    </row>
    <row r="62" spans="1:7" x14ac:dyDescent="0.25">
      <c r="A62" s="125" t="s">
        <v>74</v>
      </c>
      <c r="B62" s="98">
        <v>4830.24</v>
      </c>
      <c r="C62" s="98"/>
      <c r="D62" s="138">
        <v>0</v>
      </c>
      <c r="E62" s="98">
        <v>3481.31</v>
      </c>
      <c r="F62" s="196">
        <f t="shared" si="2"/>
        <v>72.07323031567789</v>
      </c>
      <c r="G62" s="199">
        <v>0</v>
      </c>
    </row>
    <row r="63" spans="1:7" s="194" customFormat="1" x14ac:dyDescent="0.25">
      <c r="A63" s="125" t="s">
        <v>100</v>
      </c>
      <c r="B63" s="98">
        <v>15187.45</v>
      </c>
      <c r="C63" s="98"/>
      <c r="D63" s="138">
        <v>0</v>
      </c>
      <c r="E63" s="98">
        <v>18478.169999999998</v>
      </c>
      <c r="F63" s="133">
        <f t="shared" si="2"/>
        <v>121.66736351395393</v>
      </c>
      <c r="G63" s="134">
        <v>0</v>
      </c>
    </row>
    <row r="64" spans="1:7" x14ac:dyDescent="0.25">
      <c r="A64" s="125" t="s">
        <v>75</v>
      </c>
      <c r="B64" s="98">
        <v>1540</v>
      </c>
      <c r="C64" s="98"/>
      <c r="D64" s="138"/>
      <c r="E64" s="98">
        <v>500</v>
      </c>
      <c r="F64" s="196">
        <f t="shared" si="2"/>
        <v>32.467532467532465</v>
      </c>
      <c r="G64" s="199">
        <v>0</v>
      </c>
    </row>
    <row r="65" spans="1:7" x14ac:dyDescent="0.25">
      <c r="A65" s="125" t="s">
        <v>76</v>
      </c>
      <c r="B65" s="140">
        <v>3825.5</v>
      </c>
      <c r="C65" s="140"/>
      <c r="D65" s="138"/>
      <c r="E65" s="254">
        <v>3101</v>
      </c>
      <c r="F65" s="196">
        <f t="shared" si="2"/>
        <v>81.061299176578231</v>
      </c>
      <c r="G65" s="199">
        <v>0</v>
      </c>
    </row>
    <row r="66" spans="1:7" x14ac:dyDescent="0.25">
      <c r="A66" s="124" t="s">
        <v>77</v>
      </c>
      <c r="B66" s="135">
        <f>B67+B68+B69+B70+B71+B72</f>
        <v>56560.079999999994</v>
      </c>
      <c r="C66" s="135">
        <v>152900</v>
      </c>
      <c r="D66" s="135">
        <v>161320</v>
      </c>
      <c r="E66" s="135">
        <f>E67+E68+E69+E70+E71+E72</f>
        <v>83673.789999999994</v>
      </c>
      <c r="F66" s="196">
        <f t="shared" si="2"/>
        <v>147.93789188416991</v>
      </c>
      <c r="G66" s="195">
        <f t="shared" si="3"/>
        <v>51.868206050086783</v>
      </c>
    </row>
    <row r="67" spans="1:7" x14ac:dyDescent="0.25">
      <c r="A67" s="125" t="s">
        <v>78</v>
      </c>
      <c r="B67" s="98">
        <v>8255.65</v>
      </c>
      <c r="C67" s="98"/>
      <c r="D67" s="98"/>
      <c r="E67" s="98">
        <v>9592.01</v>
      </c>
      <c r="F67" s="133">
        <f t="shared" si="2"/>
        <v>116.18721723910292</v>
      </c>
      <c r="G67" s="134">
        <v>0</v>
      </c>
    </row>
    <row r="68" spans="1:7" x14ac:dyDescent="0.25">
      <c r="A68" s="125" t="s">
        <v>101</v>
      </c>
      <c r="B68" s="177">
        <v>29106.240000000002</v>
      </c>
      <c r="C68" s="177"/>
      <c r="D68" s="135"/>
      <c r="E68" s="177">
        <v>38375.14</v>
      </c>
      <c r="F68" s="133">
        <f t="shared" si="2"/>
        <v>131.84506140264079</v>
      </c>
      <c r="G68" s="134">
        <v>0</v>
      </c>
    </row>
    <row r="69" spans="1:7" x14ac:dyDescent="0.25">
      <c r="A69" s="125" t="s">
        <v>79</v>
      </c>
      <c r="B69" s="137">
        <v>18194.86</v>
      </c>
      <c r="C69" s="137"/>
      <c r="D69" s="98"/>
      <c r="E69" s="137">
        <v>32951.910000000003</v>
      </c>
      <c r="F69" s="133">
        <f t="shared" si="2"/>
        <v>181.10559795458718</v>
      </c>
      <c r="G69" s="134">
        <v>0</v>
      </c>
    </row>
    <row r="70" spans="1:7" x14ac:dyDescent="0.25">
      <c r="A70" s="125" t="s">
        <v>80</v>
      </c>
      <c r="B70" s="98">
        <v>661.31</v>
      </c>
      <c r="C70" s="98"/>
      <c r="D70" s="98"/>
      <c r="E70" s="98">
        <v>995.41</v>
      </c>
      <c r="F70" s="133">
        <f t="shared" si="2"/>
        <v>150.52093571849815</v>
      </c>
      <c r="G70" s="134">
        <v>0</v>
      </c>
    </row>
    <row r="71" spans="1:7" x14ac:dyDescent="0.25">
      <c r="A71" s="125" t="s">
        <v>81</v>
      </c>
      <c r="B71" s="137"/>
      <c r="C71" s="137"/>
      <c r="D71" s="98"/>
      <c r="E71" s="137">
        <v>1299.54</v>
      </c>
      <c r="F71" s="133">
        <v>0</v>
      </c>
      <c r="G71" s="134">
        <v>0</v>
      </c>
    </row>
    <row r="72" spans="1:7" s="119" customFormat="1" x14ac:dyDescent="0.25">
      <c r="A72" s="125" t="s">
        <v>184</v>
      </c>
      <c r="B72" s="137">
        <v>342.02</v>
      </c>
      <c r="C72" s="137"/>
      <c r="D72" s="98"/>
      <c r="E72" s="137">
        <v>459.78</v>
      </c>
      <c r="F72" s="133">
        <v>0</v>
      </c>
      <c r="G72" s="134">
        <v>0</v>
      </c>
    </row>
    <row r="73" spans="1:7" x14ac:dyDescent="0.25">
      <c r="A73" s="124" t="s">
        <v>82</v>
      </c>
      <c r="B73" s="135">
        <f>B74+B75+B76+B77+B78+B79+B80+B81+B82</f>
        <v>50091.93</v>
      </c>
      <c r="C73" s="135">
        <v>100470</v>
      </c>
      <c r="D73" s="135">
        <v>124400</v>
      </c>
      <c r="E73" s="135">
        <f>E74+E75+E76+E77+E78+E79+E80+E81+E82</f>
        <v>67835.41</v>
      </c>
      <c r="F73" s="196">
        <f t="shared" si="2"/>
        <v>135.42183341707937</v>
      </c>
      <c r="G73" s="195">
        <f t="shared" si="3"/>
        <v>54.530072347266888</v>
      </c>
    </row>
    <row r="74" spans="1:7" x14ac:dyDescent="0.25">
      <c r="A74" s="125" t="s">
        <v>83</v>
      </c>
      <c r="B74" s="137">
        <v>1115.3399999999999</v>
      </c>
      <c r="C74" s="137"/>
      <c r="D74" s="98"/>
      <c r="E74" s="137">
        <v>1002.49</v>
      </c>
      <c r="F74" s="133">
        <f t="shared" si="2"/>
        <v>89.882009073466392</v>
      </c>
      <c r="G74" s="134">
        <v>0</v>
      </c>
    </row>
    <row r="75" spans="1:7" x14ac:dyDescent="0.25">
      <c r="A75" s="125" t="s">
        <v>84</v>
      </c>
      <c r="B75" s="137">
        <v>2365.11</v>
      </c>
      <c r="C75" s="137"/>
      <c r="D75" s="98"/>
      <c r="E75" s="137">
        <v>17747.310000000001</v>
      </c>
      <c r="F75" s="133">
        <f t="shared" si="2"/>
        <v>750.37989776374036</v>
      </c>
      <c r="G75" s="134">
        <v>0</v>
      </c>
    </row>
    <row r="76" spans="1:7" x14ac:dyDescent="0.25">
      <c r="A76" s="125" t="s">
        <v>85</v>
      </c>
      <c r="B76" s="137">
        <v>1674.99</v>
      </c>
      <c r="C76" s="137"/>
      <c r="D76" s="98"/>
      <c r="E76" s="137">
        <v>1686.87</v>
      </c>
      <c r="F76" s="133">
        <f t="shared" si="2"/>
        <v>100.70925796571919</v>
      </c>
      <c r="G76" s="134">
        <v>0</v>
      </c>
    </row>
    <row r="77" spans="1:7" x14ac:dyDescent="0.25">
      <c r="A77" s="125" t="s">
        <v>86</v>
      </c>
      <c r="B77" s="137">
        <v>5278.08</v>
      </c>
      <c r="C77" s="137"/>
      <c r="D77" s="98"/>
      <c r="E77" s="137">
        <v>5421.63</v>
      </c>
      <c r="F77" s="133">
        <f t="shared" si="2"/>
        <v>102.71973899599855</v>
      </c>
      <c r="G77" s="134">
        <v>0</v>
      </c>
    </row>
    <row r="78" spans="1:7" x14ac:dyDescent="0.25">
      <c r="A78" s="125" t="s">
        <v>103</v>
      </c>
      <c r="B78" s="137">
        <v>23478.3</v>
      </c>
      <c r="C78" s="137"/>
      <c r="D78" s="98"/>
      <c r="E78" s="137">
        <v>23911.200000000001</v>
      </c>
      <c r="F78" s="133">
        <f t="shared" si="2"/>
        <v>101.8438302602829</v>
      </c>
      <c r="G78" s="134">
        <v>0</v>
      </c>
    </row>
    <row r="79" spans="1:7" x14ac:dyDescent="0.25">
      <c r="A79" s="125" t="s">
        <v>87</v>
      </c>
      <c r="B79" s="137">
        <v>512.73</v>
      </c>
      <c r="C79" s="137"/>
      <c r="D79" s="98"/>
      <c r="E79" s="137">
        <v>3024.78</v>
      </c>
      <c r="F79" s="133">
        <f t="shared" si="2"/>
        <v>589.9362237434907</v>
      </c>
      <c r="G79" s="134">
        <v>0</v>
      </c>
    </row>
    <row r="80" spans="1:7" x14ac:dyDescent="0.25">
      <c r="A80" s="125" t="s">
        <v>88</v>
      </c>
      <c r="B80" s="137">
        <v>10107.93</v>
      </c>
      <c r="C80" s="137"/>
      <c r="D80" s="98"/>
      <c r="E80" s="137">
        <v>6536.41</v>
      </c>
      <c r="F80" s="133">
        <f t="shared" si="2"/>
        <v>64.666158155032733</v>
      </c>
      <c r="G80" s="134">
        <v>0</v>
      </c>
    </row>
    <row r="81" spans="1:7" x14ac:dyDescent="0.25">
      <c r="A81" s="125" t="s">
        <v>89</v>
      </c>
      <c r="B81" s="137">
        <v>1615.2</v>
      </c>
      <c r="C81" s="137"/>
      <c r="D81" s="98"/>
      <c r="E81" s="137">
        <v>1966.47</v>
      </c>
      <c r="F81" s="133">
        <f t="shared" si="2"/>
        <v>121.74777117384843</v>
      </c>
      <c r="G81" s="134">
        <v>0</v>
      </c>
    </row>
    <row r="82" spans="1:7" x14ac:dyDescent="0.25">
      <c r="A82" s="125" t="s">
        <v>90</v>
      </c>
      <c r="B82" s="137">
        <v>3944.25</v>
      </c>
      <c r="C82" s="137"/>
      <c r="D82" s="98"/>
      <c r="E82" s="137">
        <v>6538.25</v>
      </c>
      <c r="F82" s="133">
        <f t="shared" si="2"/>
        <v>165.76662229828233</v>
      </c>
      <c r="G82" s="134">
        <v>0</v>
      </c>
    </row>
    <row r="83" spans="1:7" x14ac:dyDescent="0.25">
      <c r="A83" s="124" t="s">
        <v>165</v>
      </c>
      <c r="B83" s="141">
        <v>45</v>
      </c>
      <c r="C83" s="141">
        <v>100</v>
      </c>
      <c r="D83" s="135">
        <v>500</v>
      </c>
      <c r="E83" s="141">
        <v>0</v>
      </c>
      <c r="F83" s="196">
        <v>0</v>
      </c>
      <c r="G83" s="195">
        <f t="shared" si="3"/>
        <v>0</v>
      </c>
    </row>
    <row r="84" spans="1:7" s="119" customFormat="1" x14ac:dyDescent="0.25">
      <c r="A84" s="125" t="s">
        <v>183</v>
      </c>
      <c r="B84" s="137"/>
      <c r="C84" s="137"/>
      <c r="D84" s="98"/>
      <c r="E84" s="137">
        <v>0</v>
      </c>
      <c r="F84" s="200">
        <v>45</v>
      </c>
      <c r="G84" s="195"/>
    </row>
    <row r="85" spans="1:7" x14ac:dyDescent="0.25">
      <c r="A85" s="124" t="s">
        <v>91</v>
      </c>
      <c r="B85" s="135">
        <f>B87+B88+B89+B90+B91</f>
        <v>8500.1200000000008</v>
      </c>
      <c r="C85" s="135">
        <v>22000</v>
      </c>
      <c r="D85" s="135">
        <v>28900</v>
      </c>
      <c r="E85" s="135">
        <f>E86+E87+E88+E89+E90+E91</f>
        <v>14929.79</v>
      </c>
      <c r="F85" s="196">
        <f t="shared" si="2"/>
        <v>175.6421085819965</v>
      </c>
      <c r="G85" s="195">
        <f t="shared" si="3"/>
        <v>51.660173010380625</v>
      </c>
    </row>
    <row r="86" spans="1:7" s="194" customFormat="1" ht="26.25" x14ac:dyDescent="0.25">
      <c r="A86" s="125" t="s">
        <v>214</v>
      </c>
      <c r="B86" s="98"/>
      <c r="C86" s="98"/>
      <c r="D86" s="98"/>
      <c r="E86" s="98">
        <v>1590</v>
      </c>
      <c r="F86" s="133"/>
      <c r="G86" s="134"/>
    </row>
    <row r="87" spans="1:7" x14ac:dyDescent="0.25">
      <c r="A87" s="125" t="s">
        <v>92</v>
      </c>
      <c r="B87" s="137">
        <v>313.63</v>
      </c>
      <c r="C87" s="137"/>
      <c r="D87" s="135"/>
      <c r="E87" s="137">
        <v>1640.51</v>
      </c>
      <c r="F87" s="133">
        <f t="shared" si="2"/>
        <v>523.07177247074583</v>
      </c>
      <c r="G87" s="134">
        <v>0</v>
      </c>
    </row>
    <row r="88" spans="1:7" x14ac:dyDescent="0.25">
      <c r="A88" s="125" t="s">
        <v>115</v>
      </c>
      <c r="B88" s="137">
        <v>4478.63</v>
      </c>
      <c r="C88" s="137"/>
      <c r="D88" s="98"/>
      <c r="E88" s="137">
        <v>7892.23</v>
      </c>
      <c r="F88" s="133">
        <f t="shared" si="2"/>
        <v>176.21973683916733</v>
      </c>
      <c r="G88" s="134">
        <v>0</v>
      </c>
    </row>
    <row r="89" spans="1:7" x14ac:dyDescent="0.25">
      <c r="A89" s="125" t="s">
        <v>93</v>
      </c>
      <c r="B89" s="137">
        <v>528</v>
      </c>
      <c r="C89" s="137"/>
      <c r="D89" s="98"/>
      <c r="E89" s="138">
        <v>505</v>
      </c>
      <c r="F89" s="133">
        <f t="shared" si="2"/>
        <v>95.643939393939391</v>
      </c>
      <c r="G89" s="134">
        <v>0</v>
      </c>
    </row>
    <row r="90" spans="1:7" ht="29.45" customHeight="1" x14ac:dyDescent="0.25">
      <c r="A90" s="125" t="s">
        <v>94</v>
      </c>
      <c r="B90" s="98">
        <v>1960</v>
      </c>
      <c r="C90" s="98"/>
      <c r="D90" s="98"/>
      <c r="E90" s="98">
        <v>2780.8</v>
      </c>
      <c r="F90" s="133">
        <f t="shared" si="2"/>
        <v>141.87755102040819</v>
      </c>
      <c r="G90" s="134">
        <v>0</v>
      </c>
    </row>
    <row r="91" spans="1:7" x14ac:dyDescent="0.25">
      <c r="A91" s="125" t="s">
        <v>95</v>
      </c>
      <c r="B91" s="98">
        <v>1219.8599999999999</v>
      </c>
      <c r="C91" s="98"/>
      <c r="D91" s="98"/>
      <c r="E91" s="98">
        <v>521.25</v>
      </c>
      <c r="F91" s="133">
        <f t="shared" si="2"/>
        <v>42.730313314642665</v>
      </c>
      <c r="G91" s="134">
        <v>0</v>
      </c>
    </row>
    <row r="92" spans="1:7" x14ac:dyDescent="0.25">
      <c r="A92" s="124" t="s">
        <v>24</v>
      </c>
      <c r="B92" s="135">
        <v>941.3</v>
      </c>
      <c r="C92" s="135">
        <v>2500</v>
      </c>
      <c r="D92" s="135">
        <v>2000</v>
      </c>
      <c r="E92" s="135">
        <f>E93</f>
        <v>1154.06</v>
      </c>
      <c r="F92" s="196">
        <f t="shared" si="2"/>
        <v>122.60278338468076</v>
      </c>
      <c r="G92" s="195">
        <f t="shared" si="3"/>
        <v>57.702999999999996</v>
      </c>
    </row>
    <row r="93" spans="1:7" x14ac:dyDescent="0.25">
      <c r="A93" s="124" t="s">
        <v>96</v>
      </c>
      <c r="B93" s="135">
        <v>941.13</v>
      </c>
      <c r="C93" s="135">
        <v>2500</v>
      </c>
      <c r="D93" s="135">
        <v>2000</v>
      </c>
      <c r="E93" s="135">
        <f>E94+E95</f>
        <v>1154.06</v>
      </c>
      <c r="F93" s="196">
        <f t="shared" si="2"/>
        <v>122.62492960589928</v>
      </c>
      <c r="G93" s="195">
        <f t="shared" si="3"/>
        <v>57.702999999999996</v>
      </c>
    </row>
    <row r="94" spans="1:7" x14ac:dyDescent="0.25">
      <c r="A94" s="125" t="s">
        <v>97</v>
      </c>
      <c r="B94" s="98">
        <v>939.85</v>
      </c>
      <c r="C94" s="98"/>
      <c r="D94" s="98">
        <v>0</v>
      </c>
      <c r="E94" s="98">
        <v>1136.33</v>
      </c>
      <c r="F94" s="133">
        <f t="shared" si="2"/>
        <v>120.90546363781453</v>
      </c>
      <c r="G94" s="134">
        <v>0</v>
      </c>
    </row>
    <row r="95" spans="1:7" x14ac:dyDescent="0.25">
      <c r="A95" s="125" t="s">
        <v>98</v>
      </c>
      <c r="B95" s="98">
        <v>1.45</v>
      </c>
      <c r="C95" s="98"/>
      <c r="D95" s="98">
        <v>0</v>
      </c>
      <c r="E95" s="98">
        <v>17.73</v>
      </c>
      <c r="F95" s="133">
        <f t="shared" si="2"/>
        <v>1222.7586206896551</v>
      </c>
      <c r="G95" s="134">
        <v>0</v>
      </c>
    </row>
    <row r="96" spans="1:7" s="119" customFormat="1" x14ac:dyDescent="0.25">
      <c r="A96" s="124" t="s">
        <v>212</v>
      </c>
      <c r="B96" s="135"/>
      <c r="C96" s="135">
        <f>C97</f>
        <v>907000</v>
      </c>
      <c r="D96" s="135">
        <f>D97</f>
        <v>799000</v>
      </c>
      <c r="E96" s="135">
        <v>462604.57</v>
      </c>
      <c r="F96" s="196"/>
      <c r="G96" s="195"/>
    </row>
    <row r="97" spans="1:7" s="253" customFormat="1" x14ac:dyDescent="0.25">
      <c r="A97" s="124" t="s">
        <v>210</v>
      </c>
      <c r="B97" s="135"/>
      <c r="C97" s="135">
        <v>907000</v>
      </c>
      <c r="D97" s="135">
        <f>D98</f>
        <v>799000</v>
      </c>
      <c r="E97" s="135">
        <v>462604.57</v>
      </c>
      <c r="F97" s="196"/>
      <c r="G97" s="195"/>
    </row>
    <row r="98" spans="1:7" s="119" customFormat="1" x14ac:dyDescent="0.25">
      <c r="A98" s="125" t="s">
        <v>211</v>
      </c>
      <c r="B98" s="98"/>
      <c r="C98" s="98">
        <v>907000</v>
      </c>
      <c r="D98" s="98">
        <v>799000</v>
      </c>
      <c r="E98" s="98">
        <v>462604.57</v>
      </c>
      <c r="F98" s="133"/>
      <c r="G98" s="134"/>
    </row>
    <row r="99" spans="1:7" ht="26.25" x14ac:dyDescent="0.25">
      <c r="A99" s="124" t="s">
        <v>27</v>
      </c>
      <c r="B99" s="135"/>
      <c r="C99" s="135">
        <v>4000</v>
      </c>
      <c r="D99" s="135">
        <v>4150</v>
      </c>
      <c r="E99" s="135">
        <v>0</v>
      </c>
      <c r="F99" s="196">
        <v>0</v>
      </c>
      <c r="G99" s="195">
        <f t="shared" si="3"/>
        <v>0</v>
      </c>
    </row>
    <row r="100" spans="1:7" ht="26.25" x14ac:dyDescent="0.25">
      <c r="A100" s="124" t="s">
        <v>139</v>
      </c>
      <c r="B100" s="141"/>
      <c r="C100" s="141">
        <v>4000</v>
      </c>
      <c r="D100" s="135">
        <v>4150</v>
      </c>
      <c r="E100" s="141">
        <v>0</v>
      </c>
      <c r="F100" s="196">
        <v>0</v>
      </c>
      <c r="G100" s="195">
        <f t="shared" si="3"/>
        <v>0</v>
      </c>
    </row>
    <row r="101" spans="1:7" x14ac:dyDescent="0.25">
      <c r="A101" s="92" t="s">
        <v>28</v>
      </c>
      <c r="B101" s="178">
        <v>765</v>
      </c>
      <c r="C101" s="178">
        <v>765</v>
      </c>
      <c r="D101" s="178">
        <v>850</v>
      </c>
      <c r="E101" s="178">
        <v>0</v>
      </c>
      <c r="F101" s="201">
        <f t="shared" si="2"/>
        <v>0</v>
      </c>
      <c r="G101" s="195">
        <f t="shared" si="3"/>
        <v>0</v>
      </c>
    </row>
    <row r="102" spans="1:7" x14ac:dyDescent="0.25">
      <c r="A102" s="124" t="s">
        <v>128</v>
      </c>
      <c r="B102" s="135">
        <v>765</v>
      </c>
      <c r="C102" s="135">
        <v>765</v>
      </c>
      <c r="D102" s="135">
        <v>850</v>
      </c>
      <c r="E102" s="135">
        <v>0</v>
      </c>
      <c r="F102" s="196">
        <f t="shared" si="2"/>
        <v>0</v>
      </c>
      <c r="G102" s="195">
        <f t="shared" si="3"/>
        <v>0</v>
      </c>
    </row>
    <row r="103" spans="1:7" x14ac:dyDescent="0.25">
      <c r="A103" s="125" t="s">
        <v>129</v>
      </c>
      <c r="B103" s="138">
        <v>765</v>
      </c>
      <c r="C103" s="138">
        <v>765</v>
      </c>
      <c r="D103" s="98">
        <v>850</v>
      </c>
      <c r="E103" s="138">
        <v>0</v>
      </c>
      <c r="F103" s="133">
        <f t="shared" si="2"/>
        <v>0</v>
      </c>
      <c r="G103" s="134">
        <v>0</v>
      </c>
    </row>
    <row r="104" spans="1:7" x14ac:dyDescent="0.25">
      <c r="A104" s="124" t="s">
        <v>3</v>
      </c>
      <c r="B104" s="135">
        <f>B115+B107</f>
        <v>228763.19999999998</v>
      </c>
      <c r="C104" s="135">
        <f>C107</f>
        <v>5400</v>
      </c>
      <c r="D104" s="135">
        <f>D107</f>
        <v>19200</v>
      </c>
      <c r="E104" s="135">
        <v>2406.4499999999998</v>
      </c>
      <c r="F104" s="196">
        <f t="shared" si="2"/>
        <v>1.0519392979290376</v>
      </c>
      <c r="G104" s="195">
        <f t="shared" si="3"/>
        <v>12.53359375</v>
      </c>
    </row>
    <row r="105" spans="1:7" ht="17.25" customHeight="1" x14ac:dyDescent="0.25">
      <c r="A105" s="124" t="s">
        <v>162</v>
      </c>
      <c r="B105" s="136"/>
      <c r="C105" s="136"/>
      <c r="D105" s="135">
        <v>0</v>
      </c>
      <c r="E105" s="139">
        <v>0</v>
      </c>
      <c r="F105" s="196">
        <v>0</v>
      </c>
      <c r="G105" s="195">
        <v>0</v>
      </c>
    </row>
    <row r="106" spans="1:7" x14ac:dyDescent="0.25">
      <c r="A106" s="124" t="s">
        <v>163</v>
      </c>
      <c r="B106" s="135"/>
      <c r="C106" s="135"/>
      <c r="D106" s="135">
        <v>0</v>
      </c>
      <c r="E106" s="135">
        <v>0</v>
      </c>
      <c r="F106" s="196">
        <v>0</v>
      </c>
      <c r="G106" s="195">
        <v>0</v>
      </c>
    </row>
    <row r="107" spans="1:7" x14ac:dyDescent="0.25">
      <c r="A107" s="124" t="s">
        <v>29</v>
      </c>
      <c r="B107" s="141">
        <v>2381.4</v>
      </c>
      <c r="C107" s="135">
        <f>C110+C114</f>
        <v>5400</v>
      </c>
      <c r="D107" s="135">
        <f>D114+D110</f>
        <v>19200</v>
      </c>
      <c r="E107" s="141">
        <v>2406.4499999999998</v>
      </c>
      <c r="F107" s="196">
        <f t="shared" si="2"/>
        <v>101.05190224237842</v>
      </c>
      <c r="G107" s="195">
        <f t="shared" si="3"/>
        <v>12.53359375</v>
      </c>
    </row>
    <row r="108" spans="1:7" x14ac:dyDescent="0.25">
      <c r="A108" s="124" t="s">
        <v>116</v>
      </c>
      <c r="B108" s="141"/>
      <c r="C108" s="141"/>
      <c r="D108" s="135">
        <v>0</v>
      </c>
      <c r="E108" s="141">
        <v>0</v>
      </c>
      <c r="F108" s="196">
        <v>0</v>
      </c>
      <c r="G108" s="195">
        <v>0</v>
      </c>
    </row>
    <row r="109" spans="1:7" x14ac:dyDescent="0.25">
      <c r="A109" s="125" t="s">
        <v>117</v>
      </c>
      <c r="B109" s="98"/>
      <c r="C109" s="98"/>
      <c r="D109" s="98">
        <v>0</v>
      </c>
      <c r="E109" s="98">
        <v>0</v>
      </c>
      <c r="F109" s="133">
        <v>0</v>
      </c>
      <c r="G109" s="134">
        <v>0</v>
      </c>
    </row>
    <row r="110" spans="1:7" x14ac:dyDescent="0.25">
      <c r="A110" s="124" t="s">
        <v>118</v>
      </c>
      <c r="B110" s="135">
        <v>2381.4</v>
      </c>
      <c r="C110" s="135">
        <v>2100</v>
      </c>
      <c r="D110" s="135">
        <v>16300</v>
      </c>
      <c r="E110" s="135">
        <v>2406.4499999999998</v>
      </c>
      <c r="F110" s="196">
        <f t="shared" si="2"/>
        <v>101.05190224237842</v>
      </c>
      <c r="G110" s="195">
        <f>E110/D110*100</f>
        <v>14.763496932515336</v>
      </c>
    </row>
    <row r="111" spans="1:7" x14ac:dyDescent="0.25">
      <c r="A111" s="125" t="s">
        <v>119</v>
      </c>
      <c r="B111" s="98">
        <v>2381.4</v>
      </c>
      <c r="C111" s="98"/>
      <c r="D111" s="98">
        <v>0</v>
      </c>
      <c r="E111" s="98">
        <v>0</v>
      </c>
      <c r="F111" s="196">
        <f t="shared" si="2"/>
        <v>0</v>
      </c>
      <c r="G111" s="199">
        <v>0</v>
      </c>
    </row>
    <row r="112" spans="1:7" x14ac:dyDescent="0.25">
      <c r="A112" s="125" t="s">
        <v>120</v>
      </c>
      <c r="B112" s="140"/>
      <c r="C112" s="140"/>
      <c r="D112" s="98">
        <v>0</v>
      </c>
      <c r="E112" s="138">
        <v>0</v>
      </c>
      <c r="F112" s="133">
        <v>0</v>
      </c>
      <c r="G112" s="134">
        <v>0</v>
      </c>
    </row>
    <row r="113" spans="1:7" s="119" customFormat="1" x14ac:dyDescent="0.25">
      <c r="A113" s="125" t="s">
        <v>213</v>
      </c>
      <c r="B113" s="137">
        <v>0</v>
      </c>
      <c r="C113" s="137">
        <v>0</v>
      </c>
      <c r="D113" s="98">
        <v>0</v>
      </c>
      <c r="E113" s="137">
        <v>2406.4499999999998</v>
      </c>
      <c r="F113" s="133"/>
      <c r="G113" s="134"/>
    </row>
    <row r="114" spans="1:7" ht="26.25" x14ac:dyDescent="0.25">
      <c r="A114" s="124" t="s">
        <v>121</v>
      </c>
      <c r="B114" s="141"/>
      <c r="C114" s="141">
        <v>3300</v>
      </c>
      <c r="D114" s="135">
        <v>2900</v>
      </c>
      <c r="E114" s="141"/>
      <c r="F114" s="196">
        <v>0</v>
      </c>
      <c r="G114" s="195">
        <f t="shared" si="3"/>
        <v>0</v>
      </c>
    </row>
    <row r="115" spans="1:7" ht="22.15" customHeight="1" x14ac:dyDescent="0.25">
      <c r="A115" s="124" t="s">
        <v>25</v>
      </c>
      <c r="B115" s="135">
        <f>B116</f>
        <v>226381.8</v>
      </c>
      <c r="C115" s="135"/>
      <c r="D115" s="135">
        <v>0</v>
      </c>
      <c r="E115" s="135">
        <v>0</v>
      </c>
      <c r="F115" s="196">
        <f t="shared" si="2"/>
        <v>0</v>
      </c>
      <c r="G115" s="195">
        <v>0</v>
      </c>
    </row>
    <row r="116" spans="1:7" x14ac:dyDescent="0.25">
      <c r="A116" s="124" t="s">
        <v>105</v>
      </c>
      <c r="B116" s="135">
        <v>226381.8</v>
      </c>
      <c r="C116" s="135"/>
      <c r="D116" s="135">
        <v>0</v>
      </c>
      <c r="E116" s="135">
        <v>0</v>
      </c>
      <c r="F116" s="196">
        <f t="shared" si="2"/>
        <v>0</v>
      </c>
      <c r="G116" s="195">
        <v>0</v>
      </c>
    </row>
    <row r="117" spans="1:7" ht="15.75" thickBot="1" x14ac:dyDescent="0.3">
      <c r="A117" s="142" t="s">
        <v>106</v>
      </c>
      <c r="B117" s="143">
        <v>226381.8</v>
      </c>
      <c r="C117" s="143"/>
      <c r="D117" s="143">
        <v>0</v>
      </c>
      <c r="E117" s="143">
        <v>0</v>
      </c>
      <c r="F117" s="133">
        <f t="shared" si="2"/>
        <v>0</v>
      </c>
      <c r="G117" s="134">
        <v>0</v>
      </c>
    </row>
    <row r="118" spans="1:7" x14ac:dyDescent="0.25">
      <c r="A118" s="129" t="s">
        <v>4</v>
      </c>
      <c r="B118" s="130">
        <f>B51+B104</f>
        <v>1121111.79</v>
      </c>
      <c r="C118" s="130">
        <f>C104+C51</f>
        <v>3085685</v>
      </c>
      <c r="D118" s="130">
        <f>D104+D51</f>
        <v>3045370</v>
      </c>
      <c r="E118" s="130">
        <f>E51+E104</f>
        <v>1584574.05</v>
      </c>
      <c r="F118" s="197">
        <f t="shared" si="2"/>
        <v>141.33952243959541</v>
      </c>
      <c r="G118" s="198">
        <f t="shared" si="3"/>
        <v>52.032234178441371</v>
      </c>
    </row>
    <row r="119" spans="1:7" x14ac:dyDescent="0.25">
      <c r="A119" s="172" t="s">
        <v>142</v>
      </c>
      <c r="B119" s="173"/>
      <c r="C119" s="173"/>
      <c r="D119" s="173"/>
      <c r="E119" s="173"/>
      <c r="F119" s="197"/>
      <c r="G119" s="198"/>
    </row>
    <row r="120" spans="1:7" x14ac:dyDescent="0.25">
      <c r="A120" s="95" t="s">
        <v>2</v>
      </c>
      <c r="B120" s="70">
        <f>B51</f>
        <v>892348.59000000008</v>
      </c>
      <c r="C120" s="70">
        <f>C51</f>
        <v>3080285</v>
      </c>
      <c r="D120" s="70">
        <f>D51</f>
        <v>3026170</v>
      </c>
      <c r="E120" s="70">
        <f>E51</f>
        <v>1582167.6</v>
      </c>
      <c r="F120" s="196">
        <f t="shared" si="2"/>
        <v>177.30375973362607</v>
      </c>
      <c r="G120" s="195">
        <f t="shared" si="3"/>
        <v>52.282839364609387</v>
      </c>
    </row>
    <row r="121" spans="1:7" x14ac:dyDescent="0.25">
      <c r="A121" s="95" t="s">
        <v>164</v>
      </c>
      <c r="B121" s="70">
        <f>B104</f>
        <v>228763.19999999998</v>
      </c>
      <c r="C121" s="70">
        <f>C104</f>
        <v>5400</v>
      </c>
      <c r="D121" s="70">
        <f>D104</f>
        <v>19200</v>
      </c>
      <c r="E121" s="70">
        <f>E104</f>
        <v>2406.4499999999998</v>
      </c>
      <c r="F121" s="196">
        <f t="shared" si="2"/>
        <v>1.0519392979290376</v>
      </c>
      <c r="G121" s="195">
        <f t="shared" si="3"/>
        <v>12.53359375</v>
      </c>
    </row>
    <row r="122" spans="1:7" ht="15.75" thickBot="1" x14ac:dyDescent="0.3">
      <c r="A122" s="144" t="s">
        <v>138</v>
      </c>
      <c r="B122" s="145">
        <f>B118</f>
        <v>1121111.79</v>
      </c>
      <c r="C122" s="145">
        <f>C120+C121</f>
        <v>3085685</v>
      </c>
      <c r="D122" s="145">
        <f>D120+D121</f>
        <v>3045370</v>
      </c>
      <c r="E122" s="145">
        <f>E118</f>
        <v>1584574.05</v>
      </c>
      <c r="F122" s="197">
        <f t="shared" si="2"/>
        <v>141.33952243959541</v>
      </c>
      <c r="G122" s="198">
        <f t="shared" si="3"/>
        <v>52.032234178441371</v>
      </c>
    </row>
    <row r="123" spans="1:7" ht="15.75" thickBot="1" x14ac:dyDescent="0.3"/>
    <row r="124" spans="1:7" ht="15.75" thickBot="1" x14ac:dyDescent="0.3">
      <c r="A124" s="129" t="s">
        <v>1</v>
      </c>
      <c r="B124" s="353">
        <v>1130830.21</v>
      </c>
      <c r="C124" s="353">
        <f>C9</f>
        <v>3085685</v>
      </c>
      <c r="D124" s="353">
        <f>D43</f>
        <v>2546867.75</v>
      </c>
      <c r="E124" s="353">
        <f>E43</f>
        <v>988926.09</v>
      </c>
      <c r="F124" s="359">
        <f t="shared" ref="F124:F128" si="4">E124/B124*100</f>
        <v>87.451332769045848</v>
      </c>
      <c r="G124" s="364">
        <f t="shared" ref="G124:G127" si="5">E124/D124*100</f>
        <v>38.829110384706858</v>
      </c>
    </row>
    <row r="125" spans="1:7" ht="15.75" thickBot="1" x14ac:dyDescent="0.3">
      <c r="A125" s="206" t="s">
        <v>4</v>
      </c>
      <c r="B125" s="354">
        <v>1121111.79</v>
      </c>
      <c r="C125" s="354">
        <f>C122</f>
        <v>3085685</v>
      </c>
      <c r="D125" s="354">
        <f>D122</f>
        <v>3045370</v>
      </c>
      <c r="E125" s="354">
        <f>E118</f>
        <v>1584574.05</v>
      </c>
      <c r="F125" s="360">
        <f t="shared" si="4"/>
        <v>141.33952243959541</v>
      </c>
      <c r="G125" s="365">
        <f t="shared" si="5"/>
        <v>52.032234178441371</v>
      </c>
    </row>
    <row r="126" spans="1:7" ht="15.75" thickBot="1" x14ac:dyDescent="0.3">
      <c r="A126" s="209" t="s">
        <v>185</v>
      </c>
      <c r="B126" s="355">
        <f>B124-B125</f>
        <v>9718.4199999999255</v>
      </c>
      <c r="C126" s="355">
        <v>0</v>
      </c>
      <c r="D126" s="355">
        <f>D124-D125</f>
        <v>-498502.25</v>
      </c>
      <c r="E126" s="355">
        <f>E124-E125</f>
        <v>-595647.96000000008</v>
      </c>
      <c r="F126" s="361">
        <f t="shared" si="4"/>
        <v>-6129.0617199092512</v>
      </c>
      <c r="G126" s="366">
        <f t="shared" si="5"/>
        <v>119.48751685674439</v>
      </c>
    </row>
    <row r="127" spans="1:7" x14ac:dyDescent="0.25">
      <c r="A127" s="208" t="s">
        <v>186</v>
      </c>
      <c r="B127" s="352"/>
      <c r="C127" s="357"/>
      <c r="D127" s="358">
        <f>D126</f>
        <v>-498502.25</v>
      </c>
      <c r="E127" s="357"/>
      <c r="F127" s="362">
        <v>0</v>
      </c>
      <c r="G127" s="367">
        <f t="shared" si="5"/>
        <v>0</v>
      </c>
    </row>
    <row r="128" spans="1:7" ht="15.75" thickBot="1" x14ac:dyDescent="0.3">
      <c r="A128" s="207" t="s">
        <v>172</v>
      </c>
      <c r="B128" s="356">
        <v>9718.42</v>
      </c>
      <c r="C128" s="356"/>
      <c r="D128" s="356">
        <v>0</v>
      </c>
      <c r="E128" s="356">
        <f>E126</f>
        <v>-595647.96000000008</v>
      </c>
      <c r="F128" s="363">
        <f t="shared" si="4"/>
        <v>-6129.0617199092039</v>
      </c>
      <c r="G128" s="368">
        <v>0</v>
      </c>
    </row>
    <row r="129" spans="6:6" x14ac:dyDescent="0.25">
      <c r="F129" s="210"/>
    </row>
    <row r="130" spans="6:6" x14ac:dyDescent="0.25">
      <c r="F130" s="211"/>
    </row>
  </sheetData>
  <mergeCells count="2">
    <mergeCell ref="B4:F4"/>
    <mergeCell ref="B47:F47"/>
  </mergeCells>
  <pageMargins left="0.25" right="0.25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91996-CC39-479F-BA4D-DA11F8A6A7FE}">
  <sheetPr>
    <pageSetUpPr fitToPage="1"/>
  </sheetPr>
  <dimension ref="B2:I49"/>
  <sheetViews>
    <sheetView topLeftCell="C34" zoomScale="106" zoomScaleNormal="106" workbookViewId="0">
      <selection activeCell="D48" sqref="D48"/>
    </sheetView>
  </sheetViews>
  <sheetFormatPr defaultRowHeight="15" x14ac:dyDescent="0.25"/>
  <cols>
    <col min="2" max="2" width="21.28515625" customWidth="1"/>
    <col min="3" max="3" width="30.42578125" customWidth="1"/>
    <col min="4" max="4" width="27.5703125" customWidth="1"/>
    <col min="5" max="5" width="27.5703125" style="119" customWidth="1"/>
    <col min="6" max="6" width="23.42578125" customWidth="1"/>
    <col min="7" max="7" width="27.42578125" customWidth="1"/>
    <col min="8" max="8" width="21.5703125" customWidth="1"/>
    <col min="9" max="9" width="19" customWidth="1"/>
  </cols>
  <sheetData>
    <row r="2" spans="2:9" x14ac:dyDescent="0.25">
      <c r="B2" s="25"/>
      <c r="C2" s="25"/>
      <c r="D2" s="25"/>
      <c r="E2" s="25"/>
      <c r="F2" s="26"/>
      <c r="G2" s="27"/>
      <c r="H2" s="25"/>
      <c r="I2" s="25"/>
    </row>
    <row r="3" spans="2:9" x14ac:dyDescent="0.25">
      <c r="B3" s="25"/>
      <c r="C3" s="25"/>
      <c r="D3" s="127" t="s">
        <v>32</v>
      </c>
      <c r="E3" s="127"/>
      <c r="F3" s="127"/>
      <c r="G3" s="27"/>
      <c r="H3" s="25"/>
      <c r="I3" s="25"/>
    </row>
    <row r="4" spans="2:9" ht="15.75" thickBot="1" x14ac:dyDescent="0.3">
      <c r="B4" s="25"/>
      <c r="C4" s="25"/>
      <c r="D4" s="25"/>
      <c r="E4" s="25"/>
      <c r="F4" s="25"/>
      <c r="G4" s="25"/>
      <c r="H4" s="25"/>
      <c r="I4" s="25"/>
    </row>
    <row r="5" spans="2:9" ht="64.900000000000006" customHeight="1" thickBot="1" x14ac:dyDescent="0.3">
      <c r="B5" s="232" t="s">
        <v>33</v>
      </c>
      <c r="C5" s="28" t="s">
        <v>34</v>
      </c>
      <c r="D5" s="29" t="s">
        <v>262</v>
      </c>
      <c r="E5" s="29" t="s">
        <v>203</v>
      </c>
      <c r="F5" s="257" t="s">
        <v>215</v>
      </c>
      <c r="G5" s="30" t="s">
        <v>194</v>
      </c>
      <c r="H5" s="31" t="s">
        <v>35</v>
      </c>
      <c r="I5" s="29" t="s">
        <v>36</v>
      </c>
    </row>
    <row r="6" spans="2:9" ht="15.75" thickBot="1" x14ac:dyDescent="0.3">
      <c r="B6" s="233"/>
      <c r="C6" s="32" t="s">
        <v>10</v>
      </c>
      <c r="D6" s="33">
        <v>2</v>
      </c>
      <c r="E6" s="256"/>
      <c r="F6" s="34" t="s">
        <v>7</v>
      </c>
      <c r="G6" s="35" t="s">
        <v>6</v>
      </c>
      <c r="H6" s="36" t="s">
        <v>5</v>
      </c>
      <c r="I6" s="37" t="s">
        <v>15</v>
      </c>
    </row>
    <row r="7" spans="2:9" ht="18" customHeight="1" x14ac:dyDescent="0.25">
      <c r="B7" s="38">
        <v>1</v>
      </c>
      <c r="C7" s="246" t="s">
        <v>37</v>
      </c>
      <c r="D7" s="235"/>
      <c r="E7" s="255"/>
      <c r="F7" s="40"/>
      <c r="G7" s="40"/>
      <c r="H7" s="41"/>
      <c r="I7" s="42"/>
    </row>
    <row r="8" spans="2:9" ht="18" customHeight="1" x14ac:dyDescent="0.25">
      <c r="B8" s="43"/>
      <c r="C8" s="234" t="s">
        <v>38</v>
      </c>
      <c r="D8" s="40">
        <v>233069.81</v>
      </c>
      <c r="E8" s="40">
        <v>10100</v>
      </c>
      <c r="F8" s="40">
        <v>16800</v>
      </c>
      <c r="G8" s="40">
        <v>6858.1</v>
      </c>
      <c r="H8" s="41">
        <f>G8/D8*100</f>
        <v>2.9425089418487964</v>
      </c>
      <c r="I8" s="42">
        <f>G8/F8*100</f>
        <v>40.822023809523813</v>
      </c>
    </row>
    <row r="9" spans="2:9" ht="18" customHeight="1" x14ac:dyDescent="0.25">
      <c r="B9" s="43"/>
      <c r="C9" s="234" t="s">
        <v>39</v>
      </c>
      <c r="D9" s="44">
        <v>235021.26</v>
      </c>
      <c r="E9" s="44">
        <v>10100</v>
      </c>
      <c r="F9" s="40">
        <v>16800</v>
      </c>
      <c r="G9" s="40">
        <v>7695.62</v>
      </c>
      <c r="H9" s="41">
        <f>G9/D9*100</f>
        <v>3.2744356829675745</v>
      </c>
      <c r="I9" s="42">
        <f t="shared" ref="I9:I49" si="0">G9/F9*100</f>
        <v>45.807261904761901</v>
      </c>
    </row>
    <row r="10" spans="2:9" ht="19.899999999999999" customHeight="1" x14ac:dyDescent="0.25">
      <c r="B10" s="43"/>
      <c r="C10" s="234" t="s">
        <v>14</v>
      </c>
      <c r="D10" s="236">
        <f>SUM(D8-D9)</f>
        <v>-1951.4500000000116</v>
      </c>
      <c r="E10" s="236"/>
      <c r="F10" s="39">
        <v>0</v>
      </c>
      <c r="G10" s="39">
        <f t="shared" ref="G10" si="1">SUM(G8-G9)</f>
        <v>-837.51999999999953</v>
      </c>
      <c r="H10" s="73">
        <f>G10/D10*100</f>
        <v>42.917830331291832</v>
      </c>
      <c r="I10" s="74">
        <v>0</v>
      </c>
    </row>
    <row r="11" spans="2:9" ht="18" customHeight="1" x14ac:dyDescent="0.25">
      <c r="B11" s="38">
        <v>3</v>
      </c>
      <c r="C11" s="247" t="s">
        <v>40</v>
      </c>
      <c r="D11" s="44"/>
      <c r="E11" s="44"/>
      <c r="F11" s="40"/>
      <c r="G11" s="44"/>
      <c r="H11" s="41"/>
      <c r="I11" s="42"/>
    </row>
    <row r="12" spans="2:9" ht="18" customHeight="1" x14ac:dyDescent="0.25">
      <c r="B12" s="43"/>
      <c r="C12" s="234" t="s">
        <v>38</v>
      </c>
      <c r="D12" s="44">
        <v>57347.42</v>
      </c>
      <c r="E12" s="44">
        <v>120020</v>
      </c>
      <c r="F12" s="40">
        <v>125358.04</v>
      </c>
      <c r="G12" s="44">
        <v>66498.97</v>
      </c>
      <c r="H12" s="41">
        <f>G12/D12*100</f>
        <v>115.95808494959321</v>
      </c>
      <c r="I12" s="42">
        <f t="shared" si="0"/>
        <v>53.047231753144843</v>
      </c>
    </row>
    <row r="13" spans="2:9" ht="18" customHeight="1" x14ac:dyDescent="0.25">
      <c r="B13" s="43"/>
      <c r="C13" s="234" t="s">
        <v>39</v>
      </c>
      <c r="D13" s="44">
        <v>46492.2</v>
      </c>
      <c r="E13" s="44">
        <v>120020</v>
      </c>
      <c r="F13" s="40">
        <v>155000</v>
      </c>
      <c r="G13" s="44">
        <v>60672.38</v>
      </c>
      <c r="H13" s="41">
        <f>G13/D13*100</f>
        <v>130.50012690300738</v>
      </c>
      <c r="I13" s="42">
        <f t="shared" si="0"/>
        <v>39.143470967741933</v>
      </c>
    </row>
    <row r="14" spans="2:9" ht="18" customHeight="1" x14ac:dyDescent="0.25">
      <c r="B14" s="43"/>
      <c r="C14" s="234" t="s">
        <v>14</v>
      </c>
      <c r="D14" s="236">
        <f t="shared" ref="D14" si="2">SUM(D12-D13)</f>
        <v>10855.220000000001</v>
      </c>
      <c r="E14" s="236"/>
      <c r="F14" s="39">
        <f t="shared" ref="F14:G14" si="3">SUM(F12-F13)</f>
        <v>-29641.960000000006</v>
      </c>
      <c r="G14" s="45">
        <f t="shared" si="3"/>
        <v>5826.5900000000038</v>
      </c>
      <c r="H14" s="73">
        <f>G14/D14*100</f>
        <v>53.675466733976862</v>
      </c>
      <c r="I14" s="74">
        <v>0</v>
      </c>
    </row>
    <row r="15" spans="2:9" ht="27.6" customHeight="1" x14ac:dyDescent="0.25">
      <c r="B15" s="38">
        <v>4</v>
      </c>
      <c r="C15" s="247" t="s">
        <v>41</v>
      </c>
      <c r="D15" s="44"/>
      <c r="E15" s="44"/>
      <c r="F15" s="40"/>
      <c r="G15" s="44"/>
      <c r="H15" s="41"/>
      <c r="I15" s="42"/>
    </row>
    <row r="16" spans="2:9" ht="18" customHeight="1" x14ac:dyDescent="0.25">
      <c r="B16" s="43"/>
      <c r="C16" s="234" t="s">
        <v>38</v>
      </c>
      <c r="D16" s="44">
        <v>420</v>
      </c>
      <c r="E16" s="44">
        <v>4000</v>
      </c>
      <c r="F16" s="40">
        <v>4000</v>
      </c>
      <c r="G16" s="44">
        <v>258.58</v>
      </c>
      <c r="H16" s="41">
        <f>G16/D16*100</f>
        <v>61.566666666666656</v>
      </c>
      <c r="I16" s="42">
        <f t="shared" si="0"/>
        <v>6.4644999999999992</v>
      </c>
    </row>
    <row r="17" spans="2:9" ht="18" customHeight="1" x14ac:dyDescent="0.25">
      <c r="B17" s="43"/>
      <c r="C17" s="234" t="s">
        <v>39</v>
      </c>
      <c r="D17" s="44">
        <v>420</v>
      </c>
      <c r="E17" s="44">
        <v>4000</v>
      </c>
      <c r="F17" s="40">
        <v>4000</v>
      </c>
      <c r="G17" s="44">
        <v>258.58</v>
      </c>
      <c r="H17" s="41">
        <f>G17/D17*100</f>
        <v>61.566666666666656</v>
      </c>
      <c r="I17" s="42">
        <f t="shared" si="0"/>
        <v>6.4644999999999992</v>
      </c>
    </row>
    <row r="18" spans="2:9" ht="18" customHeight="1" x14ac:dyDescent="0.25">
      <c r="B18" s="43"/>
      <c r="C18" s="247" t="s">
        <v>14</v>
      </c>
      <c r="D18" s="236">
        <f t="shared" ref="D18" si="4">SUM(D16-D17)</f>
        <v>0</v>
      </c>
      <c r="E18" s="236"/>
      <c r="F18" s="39">
        <f>SUM(F16-F17)</f>
        <v>0</v>
      </c>
      <c r="G18" s="45">
        <f t="shared" ref="G18" si="5">SUM(G16-G17)</f>
        <v>0</v>
      </c>
      <c r="H18" s="73">
        <v>0</v>
      </c>
      <c r="I18" s="74">
        <v>0</v>
      </c>
    </row>
    <row r="19" spans="2:9" x14ac:dyDescent="0.25">
      <c r="B19" s="46">
        <v>5</v>
      </c>
      <c r="C19" s="247" t="s">
        <v>42</v>
      </c>
      <c r="D19" s="237"/>
      <c r="E19" s="237"/>
      <c r="F19" s="47"/>
      <c r="G19" s="48"/>
      <c r="H19" s="41"/>
      <c r="I19" s="42"/>
    </row>
    <row r="20" spans="2:9" ht="18" customHeight="1" x14ac:dyDescent="0.25">
      <c r="B20" s="43"/>
      <c r="C20" s="234" t="s">
        <v>38</v>
      </c>
      <c r="D20" s="238">
        <v>97808.66</v>
      </c>
      <c r="E20" s="238">
        <v>207000</v>
      </c>
      <c r="F20" s="47">
        <v>202770</v>
      </c>
      <c r="G20" s="54">
        <v>111124.62</v>
      </c>
      <c r="H20" s="41">
        <f>G20/D20*100</f>
        <v>113.61429550307712</v>
      </c>
      <c r="I20" s="42">
        <f t="shared" si="0"/>
        <v>54.803284509542827</v>
      </c>
    </row>
    <row r="21" spans="2:9" ht="18" customHeight="1" x14ac:dyDescent="0.25">
      <c r="B21" s="43"/>
      <c r="C21" s="234" t="s">
        <v>39</v>
      </c>
      <c r="D21" s="238">
        <v>88944.18</v>
      </c>
      <c r="E21" s="238">
        <v>207000</v>
      </c>
      <c r="F21" s="47">
        <v>202770</v>
      </c>
      <c r="G21" s="54">
        <v>117481.17</v>
      </c>
      <c r="H21" s="41">
        <f>G21/D21*100</f>
        <v>132.08415660248934</v>
      </c>
      <c r="I21" s="42">
        <f t="shared" si="0"/>
        <v>57.938141736943336</v>
      </c>
    </row>
    <row r="22" spans="2:9" ht="18" customHeight="1" x14ac:dyDescent="0.25">
      <c r="B22" s="43"/>
      <c r="C22" s="247" t="s">
        <v>14</v>
      </c>
      <c r="D22" s="237">
        <f>D20-D21</f>
        <v>8864.4800000000105</v>
      </c>
      <c r="E22" s="237"/>
      <c r="F22" s="55">
        <v>0</v>
      </c>
      <c r="G22" s="48">
        <f>G20-G21</f>
        <v>-6356.5500000000029</v>
      </c>
      <c r="H22" s="73"/>
      <c r="I22" s="74"/>
    </row>
    <row r="23" spans="2:9" ht="17.45" customHeight="1" x14ac:dyDescent="0.25">
      <c r="B23" s="38">
        <v>5</v>
      </c>
      <c r="C23" s="247" t="s">
        <v>43</v>
      </c>
      <c r="D23" s="50"/>
      <c r="E23" s="50"/>
      <c r="F23" s="49"/>
      <c r="G23" s="50"/>
      <c r="H23" s="41"/>
      <c r="I23" s="42"/>
    </row>
    <row r="24" spans="2:9" ht="17.45" customHeight="1" x14ac:dyDescent="0.25">
      <c r="B24" s="43"/>
      <c r="C24" s="234" t="s">
        <v>38</v>
      </c>
      <c r="D24" s="44">
        <v>1046.3800000000001</v>
      </c>
      <c r="E24" s="44">
        <v>16165</v>
      </c>
      <c r="F24" s="40">
        <v>13629</v>
      </c>
      <c r="G24" s="44">
        <v>5018.8599999999997</v>
      </c>
      <c r="H24" s="41">
        <f>G24/D24*100</f>
        <v>479.64028364456499</v>
      </c>
      <c r="I24" s="42">
        <f t="shared" si="0"/>
        <v>36.824858757062145</v>
      </c>
    </row>
    <row r="25" spans="2:9" ht="18" customHeight="1" x14ac:dyDescent="0.25">
      <c r="B25" s="43"/>
      <c r="C25" s="234" t="s">
        <v>39</v>
      </c>
      <c r="D25" s="44">
        <v>1737.33</v>
      </c>
      <c r="E25" s="44">
        <v>16165</v>
      </c>
      <c r="F25" s="40">
        <v>14000</v>
      </c>
      <c r="G25" s="44">
        <v>5389.86</v>
      </c>
      <c r="H25" s="41">
        <f>G25/D25*100</f>
        <v>310.2381240178895</v>
      </c>
      <c r="I25" s="42">
        <f t="shared" si="0"/>
        <v>38.499000000000002</v>
      </c>
    </row>
    <row r="26" spans="2:9" ht="18.600000000000001" customHeight="1" x14ac:dyDescent="0.25">
      <c r="B26" s="43"/>
      <c r="C26" s="247" t="s">
        <v>14</v>
      </c>
      <c r="D26" s="236">
        <f t="shared" ref="D26" si="6">SUM(D24-D25)</f>
        <v>-690.94999999999982</v>
      </c>
      <c r="E26" s="236"/>
      <c r="F26" s="39">
        <f t="shared" ref="F26:G26" si="7">SUM(F24-F25)</f>
        <v>-371</v>
      </c>
      <c r="G26" s="45">
        <f t="shared" si="7"/>
        <v>-371</v>
      </c>
      <c r="H26" s="73">
        <f>G26/D26*100</f>
        <v>53.694189159852392</v>
      </c>
      <c r="I26" s="74">
        <f t="shared" si="0"/>
        <v>100</v>
      </c>
    </row>
    <row r="27" spans="2:9" ht="18" customHeight="1" x14ac:dyDescent="0.25">
      <c r="B27" s="46">
        <v>5</v>
      </c>
      <c r="C27" s="247" t="s">
        <v>44</v>
      </c>
      <c r="D27" s="239"/>
      <c r="E27" s="239"/>
      <c r="F27" s="51"/>
      <c r="G27" s="52"/>
      <c r="H27" s="41"/>
      <c r="I27" s="42"/>
    </row>
    <row r="28" spans="2:9" ht="18" customHeight="1" x14ac:dyDescent="0.25">
      <c r="B28" s="43"/>
      <c r="C28" s="234" t="s">
        <v>38</v>
      </c>
      <c r="D28" s="239">
        <v>734424.73</v>
      </c>
      <c r="E28" s="239">
        <v>1803000</v>
      </c>
      <c r="F28" s="51">
        <v>1803000</v>
      </c>
      <c r="G28" s="52">
        <v>788136.51</v>
      </c>
      <c r="H28" s="41">
        <f>G28/D28*100</f>
        <v>107.31344926252689</v>
      </c>
      <c r="I28" s="42">
        <f t="shared" si="0"/>
        <v>43.712507487520803</v>
      </c>
    </row>
    <row r="29" spans="2:9" ht="18" customHeight="1" x14ac:dyDescent="0.25">
      <c r="B29" s="43"/>
      <c r="C29" s="234" t="s">
        <v>39</v>
      </c>
      <c r="D29" s="239">
        <v>734424.73</v>
      </c>
      <c r="E29" s="239">
        <v>1803000</v>
      </c>
      <c r="F29" s="51">
        <v>1803000</v>
      </c>
      <c r="G29" s="52">
        <v>908557.75</v>
      </c>
      <c r="H29" s="41">
        <f>G29/D29*100</f>
        <v>123.71012479386418</v>
      </c>
      <c r="I29" s="42">
        <f t="shared" si="0"/>
        <v>50.391444814198557</v>
      </c>
    </row>
    <row r="30" spans="2:9" ht="18.600000000000001" customHeight="1" x14ac:dyDescent="0.25">
      <c r="B30" s="43"/>
      <c r="C30" s="247" t="s">
        <v>14</v>
      </c>
      <c r="D30" s="240">
        <f>D28-D29</f>
        <v>0</v>
      </c>
      <c r="E30" s="240"/>
      <c r="F30" s="56">
        <v>0</v>
      </c>
      <c r="G30" s="53">
        <f>G28-G29</f>
        <v>-120421.23999999999</v>
      </c>
      <c r="H30" s="73">
        <v>0</v>
      </c>
      <c r="I30" s="74">
        <v>0</v>
      </c>
    </row>
    <row r="31" spans="2:9" ht="18" customHeight="1" x14ac:dyDescent="0.25">
      <c r="B31" s="46">
        <v>5</v>
      </c>
      <c r="C31" s="247" t="s">
        <v>45</v>
      </c>
      <c r="D31" s="237"/>
      <c r="E31" s="237"/>
      <c r="F31" s="47"/>
      <c r="G31" s="48"/>
      <c r="H31" s="41"/>
      <c r="I31" s="42"/>
    </row>
    <row r="32" spans="2:9" ht="18" customHeight="1" x14ac:dyDescent="0.25">
      <c r="B32" s="43"/>
      <c r="C32" s="234" t="s">
        <v>38</v>
      </c>
      <c r="D32" s="238"/>
      <c r="E32" s="238">
        <v>900000</v>
      </c>
      <c r="F32" s="47">
        <v>348110.71</v>
      </c>
      <c r="G32" s="54">
        <v>4915</v>
      </c>
      <c r="H32" s="41">
        <v>0</v>
      </c>
      <c r="I32" s="42">
        <f t="shared" si="0"/>
        <v>1.4119071487343782</v>
      </c>
    </row>
    <row r="33" spans="2:9" ht="18" customHeight="1" x14ac:dyDescent="0.25">
      <c r="B33" s="43"/>
      <c r="C33" s="234" t="s">
        <v>39</v>
      </c>
      <c r="D33" s="238">
        <v>6808.88</v>
      </c>
      <c r="E33" s="238">
        <v>900000</v>
      </c>
      <c r="F33" s="47">
        <v>816600</v>
      </c>
      <c r="G33" s="54">
        <v>478496.11</v>
      </c>
      <c r="H33" s="41">
        <f>G33/D33*100</f>
        <v>7027.5303721023138</v>
      </c>
      <c r="I33" s="42">
        <f t="shared" si="0"/>
        <v>58.596143766838104</v>
      </c>
    </row>
    <row r="34" spans="2:9" ht="18.600000000000001" customHeight="1" x14ac:dyDescent="0.25">
      <c r="B34" s="43"/>
      <c r="C34" s="247" t="s">
        <v>14</v>
      </c>
      <c r="D34" s="237">
        <f>D32-D33</f>
        <v>-6808.88</v>
      </c>
      <c r="E34" s="237"/>
      <c r="F34" s="55">
        <f>F32-F33</f>
        <v>-468489.29</v>
      </c>
      <c r="G34" s="48">
        <f>G32-G33</f>
        <v>-473581.11</v>
      </c>
      <c r="H34" s="73">
        <f>G34/D34*100</f>
        <v>6955.345225646508</v>
      </c>
      <c r="I34" s="74">
        <f t="shared" si="0"/>
        <v>101.08685942425706</v>
      </c>
    </row>
    <row r="35" spans="2:9" ht="18.600000000000001" customHeight="1" x14ac:dyDescent="0.25">
      <c r="B35" s="46">
        <v>5</v>
      </c>
      <c r="C35" s="247" t="s">
        <v>46</v>
      </c>
      <c r="D35" s="240"/>
      <c r="E35" s="240"/>
      <c r="F35" s="51"/>
      <c r="G35" s="53"/>
      <c r="H35" s="41"/>
      <c r="I35" s="42"/>
    </row>
    <row r="36" spans="2:9" ht="18.600000000000001" customHeight="1" x14ac:dyDescent="0.25">
      <c r="B36" s="43"/>
      <c r="C36" s="234" t="s">
        <v>38</v>
      </c>
      <c r="D36" s="239">
        <v>5667.9</v>
      </c>
      <c r="E36" s="239">
        <v>15800</v>
      </c>
      <c r="F36" s="51">
        <v>14600</v>
      </c>
      <c r="G36" s="52">
        <v>4565.45</v>
      </c>
      <c r="H36" s="41">
        <f>G36/D36*100</f>
        <v>80.54923340214188</v>
      </c>
      <c r="I36" s="42">
        <f t="shared" si="0"/>
        <v>31.270205479452052</v>
      </c>
    </row>
    <row r="37" spans="2:9" ht="18" customHeight="1" x14ac:dyDescent="0.25">
      <c r="B37" s="43"/>
      <c r="C37" s="234" t="s">
        <v>39</v>
      </c>
      <c r="D37" s="239">
        <v>5667.9</v>
      </c>
      <c r="E37" s="239">
        <v>15800</v>
      </c>
      <c r="F37" s="51">
        <v>14600</v>
      </c>
      <c r="G37" s="52">
        <v>4472.58</v>
      </c>
      <c r="H37" s="41">
        <f>G37/D37*100</f>
        <v>78.910707669507232</v>
      </c>
      <c r="I37" s="42">
        <f t="shared" si="0"/>
        <v>30.634109589041099</v>
      </c>
    </row>
    <row r="38" spans="2:9" ht="18" customHeight="1" x14ac:dyDescent="0.25">
      <c r="B38" s="43"/>
      <c r="C38" s="247" t="s">
        <v>14</v>
      </c>
      <c r="D38" s="240">
        <f>D36-D37</f>
        <v>0</v>
      </c>
      <c r="E38" s="240"/>
      <c r="F38" s="56">
        <v>0</v>
      </c>
      <c r="G38" s="53">
        <f>G36-G37</f>
        <v>92.869999999999891</v>
      </c>
      <c r="H38" s="73">
        <v>0</v>
      </c>
      <c r="I38" s="74">
        <v>0</v>
      </c>
    </row>
    <row r="39" spans="2:9" ht="18" customHeight="1" x14ac:dyDescent="0.25">
      <c r="B39" s="38">
        <v>6</v>
      </c>
      <c r="C39" s="247" t="s">
        <v>47</v>
      </c>
      <c r="D39" s="241"/>
      <c r="E39" s="241"/>
      <c r="F39" s="57"/>
      <c r="G39" s="58"/>
      <c r="H39" s="41"/>
      <c r="I39" s="42"/>
    </row>
    <row r="40" spans="2:9" ht="18" customHeight="1" x14ac:dyDescent="0.25">
      <c r="B40" s="43"/>
      <c r="C40" s="234" t="s">
        <v>38</v>
      </c>
      <c r="D40" s="50">
        <v>1045.31</v>
      </c>
      <c r="E40" s="50">
        <v>6600</v>
      </c>
      <c r="F40" s="49">
        <v>6600</v>
      </c>
      <c r="G40" s="50">
        <v>1550</v>
      </c>
      <c r="H40" s="41">
        <f>G40/D40*100</f>
        <v>148.28137107652276</v>
      </c>
      <c r="I40" s="42">
        <f t="shared" si="0"/>
        <v>23.484848484848484</v>
      </c>
    </row>
    <row r="41" spans="2:9" ht="18.600000000000001" customHeight="1" x14ac:dyDescent="0.25">
      <c r="B41" s="43"/>
      <c r="C41" s="234" t="s">
        <v>39</v>
      </c>
      <c r="D41" s="44">
        <v>1595.31</v>
      </c>
      <c r="E41" s="44">
        <v>6600</v>
      </c>
      <c r="F41" s="40">
        <v>6600</v>
      </c>
      <c r="G41" s="44">
        <v>1550</v>
      </c>
      <c r="H41" s="41">
        <v>0</v>
      </c>
      <c r="I41" s="42">
        <f t="shared" si="0"/>
        <v>23.484848484848484</v>
      </c>
    </row>
    <row r="42" spans="2:9" ht="18.600000000000001" customHeight="1" x14ac:dyDescent="0.25">
      <c r="B42" s="59"/>
      <c r="C42" s="248" t="s">
        <v>14</v>
      </c>
      <c r="D42" s="60">
        <f>SUM(D40-D41)</f>
        <v>-550</v>
      </c>
      <c r="E42" s="60"/>
      <c r="F42" s="75">
        <v>0</v>
      </c>
      <c r="G42" s="60">
        <f>SUM(G40-G41)</f>
        <v>0</v>
      </c>
      <c r="H42" s="73">
        <f>G42/D42*100</f>
        <v>0</v>
      </c>
      <c r="I42" s="74">
        <v>0</v>
      </c>
    </row>
    <row r="43" spans="2:9" ht="18" customHeight="1" x14ac:dyDescent="0.25">
      <c r="B43" s="61">
        <v>7</v>
      </c>
      <c r="C43" s="247" t="s">
        <v>48</v>
      </c>
      <c r="D43" s="242"/>
      <c r="E43" s="242"/>
      <c r="F43" s="62"/>
      <c r="G43" s="63"/>
      <c r="H43" s="41"/>
      <c r="I43" s="42"/>
    </row>
    <row r="44" spans="2:9" ht="18" customHeight="1" x14ac:dyDescent="0.25">
      <c r="B44" s="61"/>
      <c r="C44" s="234" t="s">
        <v>38</v>
      </c>
      <c r="D44" s="242">
        <v>0</v>
      </c>
      <c r="E44" s="242">
        <v>3000</v>
      </c>
      <c r="F44" s="62">
        <v>12000</v>
      </c>
      <c r="G44" s="63">
        <v>0</v>
      </c>
      <c r="H44" s="41">
        <v>0</v>
      </c>
      <c r="I44" s="42">
        <f t="shared" si="0"/>
        <v>0</v>
      </c>
    </row>
    <row r="45" spans="2:9" ht="18" customHeight="1" x14ac:dyDescent="0.25">
      <c r="B45" s="61"/>
      <c r="C45" s="234" t="s">
        <v>39</v>
      </c>
      <c r="D45" s="242">
        <v>0</v>
      </c>
      <c r="E45" s="242">
        <v>3000</v>
      </c>
      <c r="F45" s="62">
        <v>12000</v>
      </c>
      <c r="G45" s="63">
        <v>0</v>
      </c>
      <c r="H45" s="41">
        <v>0</v>
      </c>
      <c r="I45" s="42">
        <f t="shared" si="0"/>
        <v>0</v>
      </c>
    </row>
    <row r="46" spans="2:9" ht="18.600000000000001" customHeight="1" x14ac:dyDescent="0.25">
      <c r="B46" s="61"/>
      <c r="C46" s="247" t="s">
        <v>14</v>
      </c>
      <c r="D46" s="243">
        <v>0</v>
      </c>
      <c r="E46" s="243"/>
      <c r="F46" s="76">
        <v>0</v>
      </c>
      <c r="G46" s="76">
        <v>0</v>
      </c>
      <c r="H46" s="73">
        <v>0</v>
      </c>
      <c r="I46" s="74">
        <v>0</v>
      </c>
    </row>
    <row r="47" spans="2:9" ht="18.600000000000001" customHeight="1" x14ac:dyDescent="0.25">
      <c r="B47" s="64"/>
      <c r="C47" s="249" t="s">
        <v>49</v>
      </c>
      <c r="D47" s="244">
        <f t="shared" ref="D47" si="8">D8+D12+D16+D20+D24+D28+D32+D36+D40+D44</f>
        <v>1130830.21</v>
      </c>
      <c r="E47" s="244">
        <f>E44+E40+E36+E32+E28+E24+E20+E16+E12+E8</f>
        <v>3085685</v>
      </c>
      <c r="F47" s="77">
        <f t="shared" ref="F47:G48" si="9">F8+F12+F16+F20+F24+F28+F32+F36+F40+F44</f>
        <v>2546867.75</v>
      </c>
      <c r="G47" s="77">
        <f t="shared" si="9"/>
        <v>988926.09</v>
      </c>
      <c r="H47" s="78">
        <f>G47/D47*100</f>
        <v>87.451332769045848</v>
      </c>
      <c r="I47" s="79">
        <f t="shared" si="0"/>
        <v>38.829110384706858</v>
      </c>
    </row>
    <row r="48" spans="2:9" ht="18" customHeight="1" x14ac:dyDescent="0.25">
      <c r="B48" s="64"/>
      <c r="C48" s="250" t="s">
        <v>50</v>
      </c>
      <c r="D48" s="245">
        <f t="shared" ref="D48" si="10">D9+D13+D17+D21+D25+D29+D33+D37+D41+D45</f>
        <v>1121111.7899999998</v>
      </c>
      <c r="E48" s="245">
        <f>E45+E41+E37+E33+E29+E25+E21+E17+E13+E9</f>
        <v>3085685</v>
      </c>
      <c r="F48" s="80">
        <f t="shared" si="9"/>
        <v>3045370</v>
      </c>
      <c r="G48" s="80">
        <f t="shared" si="9"/>
        <v>1584574.0499999998</v>
      </c>
      <c r="H48" s="78">
        <f>G48/D48*100</f>
        <v>141.33952243959544</v>
      </c>
      <c r="I48" s="79">
        <f t="shared" si="0"/>
        <v>52.032234178441364</v>
      </c>
    </row>
    <row r="49" spans="2:9" ht="17.45" customHeight="1" x14ac:dyDescent="0.25">
      <c r="B49" s="64"/>
      <c r="C49" s="250" t="s">
        <v>14</v>
      </c>
      <c r="D49" s="245">
        <f>D10+D14+D22+D26+D30+D34+D38+D42</f>
        <v>9718.4199999999983</v>
      </c>
      <c r="E49" s="245">
        <f>E47-E48</f>
        <v>0</v>
      </c>
      <c r="F49" s="80">
        <f>F10+F14+F18+F22+F26+F30+F34+F38+F42+F46</f>
        <v>-498502.25</v>
      </c>
      <c r="G49" s="80">
        <f>G10+G14+G22+G26+G30+G34+G38+G42</f>
        <v>-595647.96</v>
      </c>
      <c r="H49" s="78">
        <f>G49/D49*100</f>
        <v>-6129.0617199092039</v>
      </c>
      <c r="I49" s="79">
        <f t="shared" si="0"/>
        <v>119.48751685674436</v>
      </c>
    </row>
  </sheetData>
  <pageMargins left="0.25" right="0.25" top="0.75" bottom="0.75" header="0.3" footer="0.3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7A4D-ADFE-4E08-8B01-F31F782299C2}">
  <sheetPr>
    <pageSetUpPr fitToPage="1"/>
  </sheetPr>
  <dimension ref="A1:G33"/>
  <sheetViews>
    <sheetView workbookViewId="0">
      <selection activeCell="L14" sqref="L14"/>
    </sheetView>
  </sheetViews>
  <sheetFormatPr defaultRowHeight="15" x14ac:dyDescent="0.25"/>
  <cols>
    <col min="1" max="1" width="37.42578125" customWidth="1"/>
    <col min="2" max="2" width="26.7109375" customWidth="1"/>
    <col min="3" max="3" width="26.7109375" style="119" customWidth="1"/>
    <col min="4" max="4" width="24.140625" customWidth="1"/>
    <col min="5" max="5" width="19.7109375" customWidth="1"/>
    <col min="6" max="7" width="13.140625" customWidth="1"/>
  </cols>
  <sheetData>
    <row r="1" spans="1:7" x14ac:dyDescent="0.25">
      <c r="A1" s="18"/>
      <c r="B1" s="72"/>
      <c r="C1" s="252"/>
      <c r="D1" s="121"/>
      <c r="E1" s="18"/>
      <c r="F1" s="18"/>
      <c r="G1" s="18"/>
    </row>
    <row r="2" spans="1:7" x14ac:dyDescent="0.25">
      <c r="A2" s="18"/>
      <c r="B2" s="394" t="s">
        <v>188</v>
      </c>
      <c r="C2" s="394"/>
      <c r="D2" s="394"/>
      <c r="E2" s="394"/>
      <c r="F2" s="18"/>
      <c r="G2" s="18"/>
    </row>
    <row r="3" spans="1:7" x14ac:dyDescent="0.25">
      <c r="A3" s="18"/>
      <c r="B3" s="72"/>
      <c r="C3" s="252"/>
      <c r="D3" s="121"/>
      <c r="E3" s="18"/>
      <c r="F3" s="18"/>
      <c r="G3" s="18"/>
    </row>
    <row r="4" spans="1:7" x14ac:dyDescent="0.25">
      <c r="A4" s="18"/>
      <c r="B4" s="72"/>
      <c r="C4" s="252"/>
      <c r="D4" s="121"/>
      <c r="E4" s="18"/>
      <c r="F4" s="18"/>
      <c r="G4" s="18"/>
    </row>
    <row r="5" spans="1:7" ht="15.75" thickBot="1" x14ac:dyDescent="0.3">
      <c r="A5" s="18"/>
      <c r="B5" s="393"/>
      <c r="C5" s="393"/>
      <c r="D5" s="393"/>
      <c r="E5" s="18"/>
      <c r="F5" s="18"/>
      <c r="G5" s="18"/>
    </row>
    <row r="6" spans="1:7" ht="21.75" thickBot="1" x14ac:dyDescent="0.3">
      <c r="A6" s="19" t="s">
        <v>0</v>
      </c>
      <c r="B6" s="19" t="s">
        <v>195</v>
      </c>
      <c r="C6" s="19" t="s">
        <v>203</v>
      </c>
      <c r="D6" s="19" t="s">
        <v>196</v>
      </c>
      <c r="E6" s="19" t="s">
        <v>197</v>
      </c>
      <c r="F6" s="20" t="s">
        <v>30</v>
      </c>
      <c r="G6" s="21" t="s">
        <v>31</v>
      </c>
    </row>
    <row r="7" spans="1:7" x14ac:dyDescent="0.25">
      <c r="A7" s="22" t="s">
        <v>10</v>
      </c>
      <c r="B7" s="22">
        <v>2</v>
      </c>
      <c r="C7" s="22"/>
      <c r="D7" s="22">
        <v>4</v>
      </c>
      <c r="E7" s="22">
        <v>5</v>
      </c>
      <c r="F7" s="22">
        <v>6</v>
      </c>
      <c r="G7" s="23">
        <v>7</v>
      </c>
    </row>
    <row r="8" spans="1:7" ht="21" customHeight="1" x14ac:dyDescent="0.25">
      <c r="A8" s="153" t="s">
        <v>18</v>
      </c>
      <c r="B8" s="155">
        <v>1121111.79</v>
      </c>
      <c r="C8" s="155">
        <f t="shared" ref="C8:E9" si="0">C9</f>
        <v>3085685</v>
      </c>
      <c r="D8" s="154">
        <f t="shared" si="0"/>
        <v>3045370</v>
      </c>
      <c r="E8" s="155">
        <f t="shared" si="0"/>
        <v>1584574.0499999998</v>
      </c>
      <c r="F8" s="228">
        <f>E8/B8*100</f>
        <v>141.33952243959541</v>
      </c>
      <c r="G8" s="229">
        <f>E8/D8*100</f>
        <v>52.032234178441364</v>
      </c>
    </row>
    <row r="9" spans="1:7" ht="19.5" customHeight="1" x14ac:dyDescent="0.25">
      <c r="A9" s="148" t="s">
        <v>19</v>
      </c>
      <c r="B9" s="24">
        <v>1121111.79</v>
      </c>
      <c r="C9" s="24">
        <f t="shared" si="0"/>
        <v>3085685</v>
      </c>
      <c r="D9" s="149">
        <f t="shared" si="0"/>
        <v>3045370</v>
      </c>
      <c r="E9" s="24">
        <f t="shared" si="0"/>
        <v>1584574.0499999998</v>
      </c>
      <c r="F9" s="230">
        <f t="shared" ref="F9:F26" si="1">E9/B9*100</f>
        <v>141.33952243959541</v>
      </c>
      <c r="G9" s="231">
        <f t="shared" ref="G9:G25" si="2">E9/D9*100</f>
        <v>52.032234178441364</v>
      </c>
    </row>
    <row r="10" spans="1:7" ht="30.75" customHeight="1" x14ac:dyDescent="0.25">
      <c r="A10" s="153" t="s">
        <v>20</v>
      </c>
      <c r="B10" s="155">
        <f>B9</f>
        <v>1121111.79</v>
      </c>
      <c r="C10" s="155">
        <f>C12+C17+C24</f>
        <v>3085685</v>
      </c>
      <c r="D10" s="154">
        <f>D11+D16</f>
        <v>3045370</v>
      </c>
      <c r="E10" s="155">
        <f>E11+E16</f>
        <v>1584574.0499999998</v>
      </c>
      <c r="F10" s="228">
        <f t="shared" si="1"/>
        <v>141.33952243959541</v>
      </c>
      <c r="G10" s="229">
        <f t="shared" si="2"/>
        <v>52.032234178441364</v>
      </c>
    </row>
    <row r="11" spans="1:7" ht="27" customHeight="1" x14ac:dyDescent="0.25">
      <c r="A11" s="146" t="s">
        <v>21</v>
      </c>
      <c r="B11" s="86">
        <f>B10</f>
        <v>1121111.79</v>
      </c>
      <c r="C11" s="86">
        <f>C12</f>
        <v>2006600</v>
      </c>
      <c r="D11" s="147">
        <f>D12</f>
        <v>2002820</v>
      </c>
      <c r="E11" s="86">
        <f>E12</f>
        <v>1025480.2</v>
      </c>
      <c r="F11" s="87">
        <f t="shared" si="1"/>
        <v>91.469932717414366</v>
      </c>
      <c r="G11" s="88">
        <f t="shared" si="2"/>
        <v>51.201815440229268</v>
      </c>
    </row>
    <row r="12" spans="1:7" ht="16.5" customHeight="1" x14ac:dyDescent="0.25">
      <c r="A12" s="150" t="s">
        <v>2</v>
      </c>
      <c r="B12" s="82">
        <v>822710.36</v>
      </c>
      <c r="C12" s="82">
        <f>C13+C14+C15</f>
        <v>2006600</v>
      </c>
      <c r="D12" s="151">
        <f>D13+D14+D15</f>
        <v>2002820</v>
      </c>
      <c r="E12" s="82">
        <f>E13+E14+E15</f>
        <v>1025480.2</v>
      </c>
      <c r="F12" s="230">
        <f t="shared" si="1"/>
        <v>124.64656455766523</v>
      </c>
      <c r="G12" s="231">
        <f t="shared" si="2"/>
        <v>51.201815440229268</v>
      </c>
    </row>
    <row r="13" spans="1:7" ht="13.9" customHeight="1" x14ac:dyDescent="0.25">
      <c r="A13" s="150" t="s">
        <v>22</v>
      </c>
      <c r="B13" s="82">
        <v>732464.73</v>
      </c>
      <c r="C13" s="82">
        <v>1798000</v>
      </c>
      <c r="D13" s="151">
        <v>1798000</v>
      </c>
      <c r="E13" s="82">
        <v>905893.75</v>
      </c>
      <c r="F13" s="230">
        <f t="shared" si="1"/>
        <v>123.67745679713479</v>
      </c>
      <c r="G13" s="231">
        <f t="shared" si="2"/>
        <v>50.383412124582868</v>
      </c>
    </row>
    <row r="14" spans="1:7" ht="14.45" customHeight="1" x14ac:dyDescent="0.25">
      <c r="A14" s="150" t="s">
        <v>23</v>
      </c>
      <c r="B14" s="82">
        <v>89492.41</v>
      </c>
      <c r="C14" s="82">
        <v>207100</v>
      </c>
      <c r="D14" s="151">
        <v>203820</v>
      </c>
      <c r="E14" s="82">
        <v>118819.69</v>
      </c>
      <c r="F14" s="230">
        <f t="shared" si="1"/>
        <v>132.77068971547419</v>
      </c>
      <c r="G14" s="231">
        <f t="shared" si="2"/>
        <v>58.296384064370521</v>
      </c>
    </row>
    <row r="15" spans="1:7" x14ac:dyDescent="0.25">
      <c r="A15" s="150" t="s">
        <v>24</v>
      </c>
      <c r="B15" s="82">
        <v>753.22</v>
      </c>
      <c r="C15" s="82">
        <v>1500</v>
      </c>
      <c r="D15" s="151">
        <v>1000</v>
      </c>
      <c r="E15" s="82">
        <v>766.76</v>
      </c>
      <c r="F15" s="230">
        <f t="shared" si="1"/>
        <v>101.79761557048406</v>
      </c>
      <c r="G15" s="231">
        <f t="shared" si="2"/>
        <v>76.676000000000002</v>
      </c>
    </row>
    <row r="16" spans="1:7" ht="23.25" customHeight="1" x14ac:dyDescent="0.25">
      <c r="A16" s="153" t="s">
        <v>26</v>
      </c>
      <c r="B16" s="155">
        <v>298401.43</v>
      </c>
      <c r="C16" s="155">
        <f>C17+C24</f>
        <v>1079085</v>
      </c>
      <c r="D16" s="154">
        <f>D17+D24</f>
        <v>1042550</v>
      </c>
      <c r="E16" s="155">
        <f>E17+E24</f>
        <v>559093.85</v>
      </c>
      <c r="F16" s="228">
        <f t="shared" si="1"/>
        <v>187.36299286501406</v>
      </c>
      <c r="G16" s="229">
        <f t="shared" si="2"/>
        <v>53.627533451633013</v>
      </c>
    </row>
    <row r="17" spans="1:7" ht="14.45" customHeight="1" x14ac:dyDescent="0.25">
      <c r="A17" s="150" t="s">
        <v>2</v>
      </c>
      <c r="B17" s="83">
        <v>69638.22</v>
      </c>
      <c r="C17" s="83">
        <f>C18+C19+C20+C21+C22+C23</f>
        <v>1073685</v>
      </c>
      <c r="D17" s="151">
        <f>D18+D19+D20+D21+D22+D23</f>
        <v>1023350</v>
      </c>
      <c r="E17" s="83">
        <f>E18+E19+E20+E21+E22+E23</f>
        <v>556687.4</v>
      </c>
      <c r="F17" s="230">
        <f t="shared" si="1"/>
        <v>799.39923794720778</v>
      </c>
      <c r="G17" s="231">
        <f t="shared" si="2"/>
        <v>54.398534225826943</v>
      </c>
    </row>
    <row r="18" spans="1:7" ht="15" customHeight="1" x14ac:dyDescent="0.25">
      <c r="A18" s="150" t="s">
        <v>22</v>
      </c>
      <c r="B18" s="83">
        <v>17597.240000000002</v>
      </c>
      <c r="C18" s="83">
        <v>43800</v>
      </c>
      <c r="D18" s="151">
        <v>53700</v>
      </c>
      <c r="E18" s="83">
        <v>20515.75</v>
      </c>
      <c r="F18" s="230">
        <f t="shared" si="1"/>
        <v>116.58504401826649</v>
      </c>
      <c r="G18" s="231">
        <f t="shared" si="2"/>
        <v>38.20437616387337</v>
      </c>
    </row>
    <row r="19" spans="1:7" ht="16.899999999999999" customHeight="1" x14ac:dyDescent="0.25">
      <c r="A19" s="150" t="s">
        <v>23</v>
      </c>
      <c r="B19" s="83">
        <v>51087.91</v>
      </c>
      <c r="C19" s="83">
        <v>117120</v>
      </c>
      <c r="D19" s="151">
        <v>164650</v>
      </c>
      <c r="E19" s="83">
        <v>73179.78</v>
      </c>
      <c r="F19" s="230">
        <f t="shared" si="1"/>
        <v>143.24285334827749</v>
      </c>
      <c r="G19" s="231">
        <f t="shared" si="2"/>
        <v>44.44566049195263</v>
      </c>
    </row>
    <row r="20" spans="1:7" ht="13.15" customHeight="1" x14ac:dyDescent="0.25">
      <c r="A20" s="150" t="s">
        <v>24</v>
      </c>
      <c r="B20" s="84">
        <v>188.08</v>
      </c>
      <c r="C20" s="84">
        <v>1000</v>
      </c>
      <c r="D20" s="151">
        <v>1000</v>
      </c>
      <c r="E20" s="84">
        <v>387.3</v>
      </c>
      <c r="F20" s="230">
        <f>E20/B20*100</f>
        <v>205.9230114844747</v>
      </c>
      <c r="G20" s="231">
        <f t="shared" si="2"/>
        <v>38.730000000000004</v>
      </c>
    </row>
    <row r="21" spans="1:7" s="119" customFormat="1" ht="33.75" customHeight="1" x14ac:dyDescent="0.25">
      <c r="A21" s="150" t="s">
        <v>216</v>
      </c>
      <c r="B21" s="84">
        <v>0</v>
      </c>
      <c r="C21" s="84">
        <v>907000</v>
      </c>
      <c r="D21" s="151">
        <v>799000</v>
      </c>
      <c r="E21" s="84">
        <v>462604.57</v>
      </c>
      <c r="F21" s="230" t="e">
        <f>E21/B21*100</f>
        <v>#DIV/0!</v>
      </c>
      <c r="G21" s="231">
        <f t="shared" si="2"/>
        <v>57.897943679599493</v>
      </c>
    </row>
    <row r="22" spans="1:7" ht="27" customHeight="1" x14ac:dyDescent="0.25">
      <c r="A22" s="150" t="s">
        <v>187</v>
      </c>
      <c r="B22" s="85">
        <v>0</v>
      </c>
      <c r="C22" s="85">
        <v>4000</v>
      </c>
      <c r="D22" s="151">
        <v>4150</v>
      </c>
      <c r="E22" s="85">
        <v>0</v>
      </c>
      <c r="F22" s="230">
        <v>0</v>
      </c>
      <c r="G22" s="231">
        <f t="shared" si="2"/>
        <v>0</v>
      </c>
    </row>
    <row r="23" spans="1:7" ht="15" customHeight="1" x14ac:dyDescent="0.25">
      <c r="A23" s="150" t="s">
        <v>28</v>
      </c>
      <c r="B23" s="82">
        <v>765</v>
      </c>
      <c r="C23" s="82">
        <v>765</v>
      </c>
      <c r="D23" s="152">
        <v>850</v>
      </c>
      <c r="E23" s="82">
        <v>0</v>
      </c>
      <c r="F23" s="230">
        <f t="shared" si="1"/>
        <v>0</v>
      </c>
      <c r="G23" s="231">
        <f t="shared" si="2"/>
        <v>0</v>
      </c>
    </row>
    <row r="24" spans="1:7" ht="13.15" customHeight="1" x14ac:dyDescent="0.25">
      <c r="A24" s="150" t="s">
        <v>3</v>
      </c>
      <c r="B24" s="82">
        <v>228763.2</v>
      </c>
      <c r="C24" s="82">
        <v>5400</v>
      </c>
      <c r="D24" s="151">
        <f>D25</f>
        <v>19200</v>
      </c>
      <c r="E24" s="82">
        <v>2406.4499999999998</v>
      </c>
      <c r="F24" s="230">
        <f t="shared" si="1"/>
        <v>1.0519392979290374</v>
      </c>
      <c r="G24" s="231">
        <f t="shared" si="2"/>
        <v>12.53359375</v>
      </c>
    </row>
    <row r="25" spans="1:7" ht="38.25" customHeight="1" x14ac:dyDescent="0.25">
      <c r="A25" s="150" t="s">
        <v>29</v>
      </c>
      <c r="B25" s="82">
        <v>2381.4</v>
      </c>
      <c r="C25" s="82">
        <v>5400</v>
      </c>
      <c r="D25" s="151">
        <v>19200</v>
      </c>
      <c r="E25" s="82">
        <v>2406.4499999999998</v>
      </c>
      <c r="F25" s="230">
        <f t="shared" si="1"/>
        <v>101.05190224237842</v>
      </c>
      <c r="G25" s="231">
        <f t="shared" si="2"/>
        <v>12.53359375</v>
      </c>
    </row>
    <row r="26" spans="1:7" ht="39" customHeight="1" x14ac:dyDescent="0.25">
      <c r="A26" s="165" t="s">
        <v>25</v>
      </c>
      <c r="B26" s="167">
        <v>226381.8</v>
      </c>
      <c r="C26" s="167">
        <v>0</v>
      </c>
      <c r="D26" s="166">
        <v>0</v>
      </c>
      <c r="E26" s="167">
        <v>0</v>
      </c>
      <c r="F26" s="230">
        <f t="shared" si="1"/>
        <v>0</v>
      </c>
      <c r="G26" s="231">
        <v>0</v>
      </c>
    </row>
    <row r="27" spans="1:7" ht="15" customHeight="1" x14ac:dyDescent="0.25">
      <c r="A27" s="156"/>
      <c r="B27" s="157"/>
      <c r="C27" s="157"/>
      <c r="D27" s="157"/>
      <c r="E27" s="157"/>
      <c r="F27" s="158"/>
      <c r="G27" s="159"/>
    </row>
    <row r="28" spans="1:7" ht="14.45" customHeight="1" x14ac:dyDescent="0.25">
      <c r="A28" s="156"/>
      <c r="B28" s="158"/>
      <c r="C28" s="158"/>
      <c r="D28" s="157"/>
      <c r="E28" s="158"/>
      <c r="F28" s="158"/>
      <c r="G28" s="159"/>
    </row>
    <row r="29" spans="1:7" ht="33" customHeight="1" x14ac:dyDescent="0.25">
      <c r="A29" s="156"/>
      <c r="B29" s="160"/>
      <c r="C29" s="160"/>
      <c r="D29" s="157"/>
      <c r="E29" s="160"/>
      <c r="F29" s="160"/>
      <c r="G29" s="159"/>
    </row>
    <row r="30" spans="1:7" ht="15.6" customHeight="1" x14ac:dyDescent="0.25">
      <c r="A30" s="156"/>
      <c r="B30" s="158"/>
      <c r="C30" s="158"/>
      <c r="D30" s="157"/>
      <c r="E30" s="158"/>
      <c r="F30" s="160"/>
      <c r="G30" s="159"/>
    </row>
    <row r="31" spans="1:7" ht="27.75" customHeight="1" x14ac:dyDescent="0.25">
      <c r="A31" s="161"/>
      <c r="B31" s="162"/>
      <c r="C31" s="162"/>
      <c r="D31" s="162"/>
      <c r="E31" s="162"/>
      <c r="F31" s="163"/>
      <c r="G31" s="164"/>
    </row>
    <row r="32" spans="1:7" ht="30" customHeight="1" x14ac:dyDescent="0.25">
      <c r="A32" s="156"/>
      <c r="B32" s="157"/>
      <c r="C32" s="157"/>
      <c r="D32" s="157"/>
      <c r="E32" s="157"/>
      <c r="F32" s="158"/>
      <c r="G32" s="159"/>
    </row>
    <row r="33" spans="1:7" ht="36" customHeight="1" x14ac:dyDescent="0.25">
      <c r="A33" s="156"/>
      <c r="B33" s="157"/>
      <c r="C33" s="157"/>
      <c r="D33" s="157"/>
      <c r="E33" s="157"/>
      <c r="F33" s="158"/>
      <c r="G33" s="159"/>
    </row>
  </sheetData>
  <mergeCells count="2">
    <mergeCell ref="B5:D5"/>
    <mergeCell ref="B2:E2"/>
  </mergeCells>
  <pageMargins left="0.25" right="0.25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4597-674F-4E50-98B2-85F8EB424CD1}">
  <sheetPr>
    <pageSetUpPr fitToPage="1"/>
  </sheetPr>
  <dimension ref="A2:H317"/>
  <sheetViews>
    <sheetView topLeftCell="A117" workbookViewId="0">
      <selection activeCell="F124" sqref="F124"/>
    </sheetView>
  </sheetViews>
  <sheetFormatPr defaultRowHeight="15" x14ac:dyDescent="0.25"/>
  <cols>
    <col min="1" max="1" width="56.7109375" customWidth="1"/>
    <col min="2" max="2" width="22.7109375" customWidth="1"/>
    <col min="3" max="3" width="22.7109375" style="119" customWidth="1"/>
    <col min="4" max="4" width="22.85546875" customWidth="1"/>
    <col min="5" max="5" width="22.7109375" customWidth="1"/>
    <col min="6" max="6" width="16.42578125" customWidth="1"/>
    <col min="7" max="7" width="15.7109375" customWidth="1"/>
  </cols>
  <sheetData>
    <row r="2" spans="1:7" ht="16.149999999999999" customHeight="1" x14ac:dyDescent="0.25">
      <c r="A2" s="395" t="s">
        <v>140</v>
      </c>
      <c r="B2" s="395"/>
      <c r="C2" s="395"/>
      <c r="D2" s="395"/>
      <c r="E2" s="395"/>
      <c r="F2" s="395"/>
      <c r="G2" s="395"/>
    </row>
    <row r="3" spans="1:7" x14ac:dyDescent="0.25">
      <c r="A3" s="395" t="s">
        <v>198</v>
      </c>
      <c r="B3" s="395"/>
      <c r="C3" s="395"/>
      <c r="D3" s="395"/>
      <c r="E3" s="395"/>
      <c r="F3" s="395"/>
      <c r="G3" s="395"/>
    </row>
    <row r="4" spans="1:7" ht="15.6" customHeight="1" x14ac:dyDescent="0.25">
      <c r="A4" s="396" t="s">
        <v>141</v>
      </c>
      <c r="B4" s="396"/>
      <c r="C4" s="396"/>
      <c r="D4" s="396"/>
      <c r="E4" s="396"/>
      <c r="F4" s="396"/>
      <c r="G4" s="396"/>
    </row>
    <row r="5" spans="1:7" s="119" customFormat="1" ht="15.75" customHeight="1" x14ac:dyDescent="0.25">
      <c r="A5"/>
      <c r="B5"/>
      <c r="D5"/>
      <c r="E5"/>
      <c r="F5"/>
      <c r="G5"/>
    </row>
    <row r="6" spans="1:7" ht="15.75" thickBot="1" x14ac:dyDescent="0.3"/>
    <row r="7" spans="1:7" ht="40.15" customHeight="1" thickBot="1" x14ac:dyDescent="0.3">
      <c r="A7" s="212" t="s">
        <v>0</v>
      </c>
      <c r="B7" s="212" t="s">
        <v>217</v>
      </c>
      <c r="C7" s="212" t="s">
        <v>203</v>
      </c>
      <c r="D7" s="212" t="s">
        <v>218</v>
      </c>
      <c r="E7" s="212" t="s">
        <v>219</v>
      </c>
      <c r="F7" s="212" t="s">
        <v>221</v>
      </c>
      <c r="G7" s="212" t="s">
        <v>220</v>
      </c>
    </row>
    <row r="8" spans="1:7" ht="15" customHeight="1" x14ac:dyDescent="0.25">
      <c r="A8" s="213" t="s">
        <v>10</v>
      </c>
      <c r="B8" s="213" t="s">
        <v>9</v>
      </c>
      <c r="C8" s="213" t="s">
        <v>8</v>
      </c>
      <c r="D8" s="213" t="s">
        <v>7</v>
      </c>
      <c r="E8" s="213" t="s">
        <v>6</v>
      </c>
      <c r="F8" s="213" t="s">
        <v>5</v>
      </c>
      <c r="G8" s="213" t="s">
        <v>15</v>
      </c>
    </row>
    <row r="9" spans="1:7" ht="15" customHeight="1" x14ac:dyDescent="0.25">
      <c r="A9" s="215" t="s">
        <v>18</v>
      </c>
      <c r="B9" s="216">
        <v>1121111.79</v>
      </c>
      <c r="C9" s="216">
        <v>3085685</v>
      </c>
      <c r="D9" s="216">
        <v>3045370</v>
      </c>
      <c r="E9" s="216">
        <v>1584574.05</v>
      </c>
      <c r="F9" s="217">
        <f>E9/D9*100</f>
        <v>52.032234178441371</v>
      </c>
      <c r="G9" s="218">
        <f>E9/B9*100</f>
        <v>141.33952243959541</v>
      </c>
    </row>
    <row r="10" spans="1:7" ht="15" customHeight="1" x14ac:dyDescent="0.25">
      <c r="A10" s="215" t="s">
        <v>222</v>
      </c>
      <c r="B10" s="216">
        <v>1121111.79</v>
      </c>
      <c r="C10" s="216">
        <v>3085685</v>
      </c>
      <c r="D10" s="216">
        <v>3045370</v>
      </c>
      <c r="E10" s="216">
        <v>1584574.05</v>
      </c>
      <c r="F10" s="217">
        <v>52.03</v>
      </c>
      <c r="G10" s="218">
        <v>141.34</v>
      </c>
    </row>
    <row r="11" spans="1:7" ht="15" customHeight="1" x14ac:dyDescent="0.25">
      <c r="A11" s="215" t="s">
        <v>223</v>
      </c>
      <c r="B11" s="216">
        <v>1121111.79</v>
      </c>
      <c r="C11" s="216">
        <v>3085685</v>
      </c>
      <c r="D11" s="216">
        <v>3045370</v>
      </c>
      <c r="E11" s="216">
        <v>1584574.05</v>
      </c>
      <c r="F11" s="217">
        <v>52.03</v>
      </c>
      <c r="G11" s="218">
        <f>E11/B11*100</f>
        <v>141.33952243959541</v>
      </c>
    </row>
    <row r="12" spans="1:7" ht="39" customHeight="1" x14ac:dyDescent="0.25">
      <c r="A12" s="219" t="s">
        <v>71</v>
      </c>
      <c r="B12" s="220">
        <v>88285.63</v>
      </c>
      <c r="C12" s="220">
        <v>203600</v>
      </c>
      <c r="D12" s="220">
        <v>199820</v>
      </c>
      <c r="E12" s="220">
        <v>116922.45</v>
      </c>
      <c r="F12" s="221">
        <f>E12/D12*100</f>
        <v>58.513887498748872</v>
      </c>
      <c r="G12" s="222">
        <f>E12/B12*100</f>
        <v>132.43655847503155</v>
      </c>
    </row>
    <row r="13" spans="1:7" ht="42" customHeight="1" x14ac:dyDescent="0.25">
      <c r="A13" s="223" t="s">
        <v>72</v>
      </c>
      <c r="B13" s="224">
        <v>19978.79</v>
      </c>
      <c r="C13" s="224">
        <v>33600</v>
      </c>
      <c r="D13" s="224">
        <v>32820</v>
      </c>
      <c r="E13" s="224">
        <v>22551.05</v>
      </c>
      <c r="F13" s="225">
        <f>E13/D13*100</f>
        <v>68.711304082876296</v>
      </c>
      <c r="G13" s="226">
        <f>E13/B13*100</f>
        <v>112.87495388859885</v>
      </c>
    </row>
    <row r="14" spans="1:7" ht="15" customHeight="1" x14ac:dyDescent="0.25">
      <c r="A14" s="148" t="s">
        <v>21</v>
      </c>
      <c r="B14" s="149">
        <v>19978.79</v>
      </c>
      <c r="C14" s="149">
        <v>33600</v>
      </c>
      <c r="D14" s="149">
        <v>32820</v>
      </c>
      <c r="E14" s="149">
        <v>22551.05</v>
      </c>
      <c r="F14" s="214">
        <v>68.709999999999994</v>
      </c>
      <c r="G14" s="71">
        <v>112.87</v>
      </c>
    </row>
    <row r="15" spans="1:7" ht="15" customHeight="1" x14ac:dyDescent="0.25">
      <c r="A15" s="169" t="s">
        <v>67</v>
      </c>
      <c r="B15" s="170">
        <v>19978.79</v>
      </c>
      <c r="C15" s="170">
        <v>33600</v>
      </c>
      <c r="D15" s="170">
        <v>32820</v>
      </c>
      <c r="E15" s="170">
        <v>22551.05</v>
      </c>
      <c r="F15" s="227">
        <v>68.709999999999994</v>
      </c>
      <c r="G15" s="168">
        <v>112.87</v>
      </c>
    </row>
    <row r="16" spans="1:7" ht="15" customHeight="1" x14ac:dyDescent="0.25">
      <c r="A16" s="150" t="s">
        <v>2</v>
      </c>
      <c r="B16" s="151">
        <v>19978.79</v>
      </c>
      <c r="C16" s="151">
        <v>33600</v>
      </c>
      <c r="D16" s="151">
        <v>32820</v>
      </c>
      <c r="E16" s="151">
        <v>22551.05</v>
      </c>
      <c r="F16" s="214">
        <v>68.709999999999994</v>
      </c>
      <c r="G16" s="71">
        <v>112.87</v>
      </c>
    </row>
    <row r="17" spans="1:7" ht="15" customHeight="1" x14ac:dyDescent="0.25">
      <c r="A17" s="150" t="s">
        <v>23</v>
      </c>
      <c r="B17" s="151">
        <v>19225.57</v>
      </c>
      <c r="C17" s="151">
        <v>32100</v>
      </c>
      <c r="D17" s="151">
        <v>31820</v>
      </c>
      <c r="E17" s="151">
        <v>21784.29</v>
      </c>
      <c r="F17" s="214">
        <v>68.459999999999994</v>
      </c>
      <c r="G17" s="71">
        <v>113.31</v>
      </c>
    </row>
    <row r="18" spans="1:7" x14ac:dyDescent="0.25">
      <c r="A18" s="150" t="s">
        <v>73</v>
      </c>
      <c r="B18" s="151">
        <v>3000</v>
      </c>
      <c r="C18" s="151">
        <v>3000</v>
      </c>
      <c r="D18" s="151">
        <v>3000</v>
      </c>
      <c r="E18" s="151">
        <v>3000</v>
      </c>
      <c r="F18" s="214">
        <v>100</v>
      </c>
      <c r="G18" s="71">
        <v>100</v>
      </c>
    </row>
    <row r="19" spans="1:7" x14ac:dyDescent="0.25">
      <c r="A19" s="148" t="s">
        <v>74</v>
      </c>
      <c r="B19" s="149">
        <v>1210.8</v>
      </c>
      <c r="C19" s="149"/>
      <c r="D19" s="148"/>
      <c r="E19" s="149">
        <v>1376.31</v>
      </c>
      <c r="F19" s="214"/>
      <c r="G19" s="71">
        <v>113.67</v>
      </c>
    </row>
    <row r="20" spans="1:7" x14ac:dyDescent="0.25">
      <c r="A20" s="148" t="s">
        <v>75</v>
      </c>
      <c r="B20" s="179">
        <v>145.19999999999999</v>
      </c>
      <c r="C20" s="179"/>
      <c r="D20" s="148"/>
      <c r="E20" s="179">
        <v>221.19</v>
      </c>
      <c r="F20" s="214"/>
      <c r="G20" s="71">
        <v>152.33000000000001</v>
      </c>
    </row>
    <row r="21" spans="1:7" x14ac:dyDescent="0.25">
      <c r="A21" s="148" t="s">
        <v>76</v>
      </c>
      <c r="B21" s="149">
        <v>1644</v>
      </c>
      <c r="C21" s="149"/>
      <c r="D21" s="148"/>
      <c r="E21" s="149">
        <v>1402.5</v>
      </c>
      <c r="F21" s="214"/>
      <c r="G21" s="71">
        <v>85.31</v>
      </c>
    </row>
    <row r="22" spans="1:7" x14ac:dyDescent="0.25">
      <c r="A22" s="150" t="s">
        <v>77</v>
      </c>
      <c r="B22" s="151">
        <v>5775.04</v>
      </c>
      <c r="C22" s="151">
        <v>9600</v>
      </c>
      <c r="D22" s="151">
        <v>9320</v>
      </c>
      <c r="E22" s="151">
        <v>7385.9</v>
      </c>
      <c r="F22" s="214">
        <v>79.25</v>
      </c>
      <c r="G22" s="71">
        <v>127.89</v>
      </c>
    </row>
    <row r="23" spans="1:7" x14ac:dyDescent="0.25">
      <c r="A23" s="148" t="s">
        <v>78</v>
      </c>
      <c r="B23" s="149">
        <v>4771.71</v>
      </c>
      <c r="C23" s="149"/>
      <c r="D23" s="148"/>
      <c r="E23" s="149">
        <v>5564.27</v>
      </c>
      <c r="F23" s="214"/>
      <c r="G23" s="71">
        <v>116.61</v>
      </c>
    </row>
    <row r="24" spans="1:7" x14ac:dyDescent="0.25">
      <c r="A24" s="148" t="s">
        <v>101</v>
      </c>
      <c r="B24" s="179"/>
      <c r="C24" s="179"/>
      <c r="D24" s="148"/>
      <c r="E24" s="179">
        <v>195.48</v>
      </c>
      <c r="F24" s="214"/>
      <c r="G24" s="71" t="s">
        <v>209</v>
      </c>
    </row>
    <row r="25" spans="1:7" x14ac:dyDescent="0.25">
      <c r="A25" s="148" t="s">
        <v>80</v>
      </c>
      <c r="B25" s="149">
        <v>661.31</v>
      </c>
      <c r="C25" s="149"/>
      <c r="D25" s="148"/>
      <c r="E25" s="179">
        <v>558.76</v>
      </c>
      <c r="F25" s="214"/>
      <c r="G25" s="71">
        <v>84.49</v>
      </c>
    </row>
    <row r="26" spans="1:7" x14ac:dyDescent="0.25">
      <c r="A26" s="148" t="s">
        <v>81</v>
      </c>
      <c r="B26" s="179"/>
      <c r="C26" s="179"/>
      <c r="D26" s="148"/>
      <c r="E26" s="179">
        <v>607.61</v>
      </c>
      <c r="F26" s="214"/>
      <c r="G26" s="71" t="s">
        <v>209</v>
      </c>
    </row>
    <row r="27" spans="1:7" s="194" customFormat="1" x14ac:dyDescent="0.25">
      <c r="A27" s="271" t="s">
        <v>102</v>
      </c>
      <c r="B27" s="70">
        <v>342.02</v>
      </c>
      <c r="C27" s="70"/>
      <c r="D27" s="70"/>
      <c r="E27" s="70">
        <v>459.78</v>
      </c>
      <c r="F27" s="275"/>
      <c r="G27" s="276">
        <v>134.43</v>
      </c>
    </row>
    <row r="28" spans="1:7" s="253" customFormat="1" x14ac:dyDescent="0.25">
      <c r="A28" s="258" t="s">
        <v>82</v>
      </c>
      <c r="B28" s="259">
        <v>9850.67</v>
      </c>
      <c r="C28" s="259">
        <v>16500</v>
      </c>
      <c r="D28" s="259">
        <v>16000</v>
      </c>
      <c r="E28" s="259">
        <v>9859.39</v>
      </c>
      <c r="F28" s="277">
        <v>61.62</v>
      </c>
      <c r="G28" s="278">
        <v>100.09</v>
      </c>
    </row>
    <row r="29" spans="1:7" x14ac:dyDescent="0.25">
      <c r="A29" s="148" t="s">
        <v>83</v>
      </c>
      <c r="B29" s="149">
        <v>1115.3399999999999</v>
      </c>
      <c r="C29" s="149"/>
      <c r="D29" s="148"/>
      <c r="E29" s="149">
        <v>1002.49</v>
      </c>
      <c r="F29" s="214"/>
      <c r="G29" s="71">
        <v>89.88</v>
      </c>
    </row>
    <row r="30" spans="1:7" x14ac:dyDescent="0.25">
      <c r="A30" s="148" t="s">
        <v>84</v>
      </c>
      <c r="B30" s="179">
        <v>793.62</v>
      </c>
      <c r="C30" s="179"/>
      <c r="D30" s="148"/>
      <c r="E30" s="149">
        <v>785.82</v>
      </c>
      <c r="F30" s="214"/>
      <c r="G30" s="71">
        <v>99.02</v>
      </c>
    </row>
    <row r="31" spans="1:7" x14ac:dyDescent="0.25">
      <c r="A31" s="148" t="s">
        <v>85</v>
      </c>
      <c r="B31" s="149">
        <v>1427.97</v>
      </c>
      <c r="C31" s="149"/>
      <c r="D31" s="148"/>
      <c r="E31" s="149">
        <v>218.75</v>
      </c>
      <c r="F31" s="214"/>
      <c r="G31" s="71">
        <v>15.32</v>
      </c>
    </row>
    <row r="32" spans="1:7" x14ac:dyDescent="0.25">
      <c r="A32" s="148" t="s">
        <v>86</v>
      </c>
      <c r="B32" s="149">
        <v>3584.33</v>
      </c>
      <c r="C32" s="179"/>
      <c r="D32" s="148"/>
      <c r="E32" s="149">
        <v>5347.38</v>
      </c>
      <c r="F32" s="214"/>
      <c r="G32" s="71">
        <v>149.19</v>
      </c>
    </row>
    <row r="33" spans="1:7" x14ac:dyDescent="0.25">
      <c r="A33" s="148" t="s">
        <v>88</v>
      </c>
      <c r="B33" s="179">
        <v>916</v>
      </c>
      <c r="C33" s="179"/>
      <c r="D33" s="148"/>
      <c r="E33" s="149">
        <v>398.28</v>
      </c>
      <c r="F33" s="214"/>
      <c r="G33" s="71">
        <v>43.48</v>
      </c>
    </row>
    <row r="34" spans="1:7" x14ac:dyDescent="0.25">
      <c r="A34" s="148" t="s">
        <v>89</v>
      </c>
      <c r="B34" s="149">
        <v>1177.2</v>
      </c>
      <c r="C34" s="179"/>
      <c r="D34" s="148"/>
      <c r="E34" s="149">
        <v>1504.47</v>
      </c>
      <c r="F34" s="214"/>
      <c r="G34" s="71">
        <v>127.8</v>
      </c>
    </row>
    <row r="35" spans="1:7" s="194" customFormat="1" x14ac:dyDescent="0.25">
      <c r="A35" s="271" t="s">
        <v>90</v>
      </c>
      <c r="B35" s="274">
        <v>836.21</v>
      </c>
      <c r="C35" s="274"/>
      <c r="D35" s="70"/>
      <c r="E35" s="274">
        <v>602.20000000000005</v>
      </c>
      <c r="F35" s="275"/>
      <c r="G35" s="276">
        <v>72.02</v>
      </c>
    </row>
    <row r="36" spans="1:7" s="253" customFormat="1" x14ac:dyDescent="0.25">
      <c r="A36" s="258" t="s">
        <v>91</v>
      </c>
      <c r="B36" s="262">
        <v>599.86</v>
      </c>
      <c r="C36" s="259">
        <v>3000</v>
      </c>
      <c r="D36" s="259">
        <v>3500</v>
      </c>
      <c r="E36" s="259">
        <v>1539</v>
      </c>
      <c r="F36" s="277">
        <v>43.97</v>
      </c>
      <c r="G36" s="278">
        <v>256.56</v>
      </c>
    </row>
    <row r="37" spans="1:7" x14ac:dyDescent="0.25">
      <c r="A37" s="148" t="s">
        <v>92</v>
      </c>
      <c r="B37" s="179">
        <v>123.7</v>
      </c>
      <c r="C37" s="179"/>
      <c r="D37" s="148"/>
      <c r="E37" s="179">
        <v>859.45</v>
      </c>
      <c r="F37" s="214"/>
      <c r="G37" s="71">
        <v>694.79</v>
      </c>
    </row>
    <row r="38" spans="1:7" x14ac:dyDescent="0.25">
      <c r="A38" s="148" t="s">
        <v>224</v>
      </c>
      <c r="B38" s="179">
        <v>204.13</v>
      </c>
      <c r="C38" s="179"/>
      <c r="D38" s="148"/>
      <c r="E38" s="179"/>
      <c r="F38" s="214"/>
      <c r="G38" s="71">
        <v>0</v>
      </c>
    </row>
    <row r="39" spans="1:7" x14ac:dyDescent="0.25">
      <c r="A39" s="148" t="s">
        <v>93</v>
      </c>
      <c r="B39" s="179">
        <v>213</v>
      </c>
      <c r="C39" s="179"/>
      <c r="D39" s="148"/>
      <c r="E39" s="179">
        <v>190</v>
      </c>
      <c r="F39" s="214"/>
      <c r="G39" s="71">
        <v>89.2</v>
      </c>
    </row>
    <row r="40" spans="1:7" x14ac:dyDescent="0.25">
      <c r="A40" s="148" t="s">
        <v>94</v>
      </c>
      <c r="B40" s="179"/>
      <c r="C40" s="179"/>
      <c r="D40" s="148"/>
      <c r="E40" s="179">
        <v>99.55</v>
      </c>
      <c r="F40" s="214"/>
      <c r="G40" s="71" t="e">
        <v>#DIV/0!</v>
      </c>
    </row>
    <row r="41" spans="1:7" s="194" customFormat="1" x14ac:dyDescent="0.25">
      <c r="A41" s="271" t="s">
        <v>95</v>
      </c>
      <c r="B41" s="274">
        <v>59.03</v>
      </c>
      <c r="C41" s="274"/>
      <c r="D41" s="70"/>
      <c r="E41" s="274">
        <v>390</v>
      </c>
      <c r="F41" s="275"/>
      <c r="G41" s="276">
        <v>660.68</v>
      </c>
    </row>
    <row r="42" spans="1:7" x14ac:dyDescent="0.25">
      <c r="A42" s="150" t="s">
        <v>24</v>
      </c>
      <c r="B42" s="152">
        <v>753.22</v>
      </c>
      <c r="C42" s="151">
        <v>1500</v>
      </c>
      <c r="D42" s="151">
        <v>1000</v>
      </c>
      <c r="E42" s="152">
        <v>766.76</v>
      </c>
      <c r="F42" s="214">
        <v>76.680000000000007</v>
      </c>
      <c r="G42" s="71">
        <v>101.8</v>
      </c>
    </row>
    <row r="43" spans="1:7" s="253" customFormat="1" x14ac:dyDescent="0.25">
      <c r="A43" s="258" t="s">
        <v>96</v>
      </c>
      <c r="B43" s="262">
        <v>753.22</v>
      </c>
      <c r="C43" s="259">
        <v>1500</v>
      </c>
      <c r="D43" s="259">
        <v>1000</v>
      </c>
      <c r="E43" s="262">
        <v>766.76</v>
      </c>
      <c r="F43" s="277">
        <v>76.680000000000007</v>
      </c>
      <c r="G43" s="278">
        <v>101.8</v>
      </c>
    </row>
    <row r="44" spans="1:7" x14ac:dyDescent="0.25">
      <c r="A44" s="148" t="s">
        <v>97</v>
      </c>
      <c r="B44" s="179">
        <v>753.22</v>
      </c>
      <c r="C44" s="179"/>
      <c r="D44" s="148"/>
      <c r="E44" s="179">
        <v>749.03</v>
      </c>
      <c r="F44" s="214"/>
      <c r="G44" s="71">
        <v>99.44</v>
      </c>
    </row>
    <row r="45" spans="1:7" s="194" customFormat="1" x14ac:dyDescent="0.25">
      <c r="A45" s="271" t="s">
        <v>98</v>
      </c>
      <c r="B45" s="70"/>
      <c r="C45" s="70"/>
      <c r="D45" s="70"/>
      <c r="E45" s="70">
        <v>17.73</v>
      </c>
      <c r="F45" s="272"/>
      <c r="G45" s="273">
        <v>0</v>
      </c>
    </row>
    <row r="46" spans="1:7" s="253" customFormat="1" ht="42" customHeight="1" x14ac:dyDescent="0.25">
      <c r="A46" s="267" t="s">
        <v>99</v>
      </c>
      <c r="B46" s="268">
        <v>67353.53</v>
      </c>
      <c r="C46" s="268">
        <v>165000</v>
      </c>
      <c r="D46" s="268">
        <v>150000</v>
      </c>
      <c r="E46" s="268">
        <v>88776.15</v>
      </c>
      <c r="F46" s="269">
        <f>E46/D46*100</f>
        <v>59.184099999999994</v>
      </c>
      <c r="G46" s="270">
        <f>E46/B46*100</f>
        <v>131.80623198219899</v>
      </c>
    </row>
    <row r="47" spans="1:7" s="266" customFormat="1" x14ac:dyDescent="0.25">
      <c r="A47" s="136" t="s">
        <v>21</v>
      </c>
      <c r="B47" s="135">
        <v>67353.53</v>
      </c>
      <c r="C47" s="135">
        <v>165000</v>
      </c>
      <c r="D47" s="135">
        <v>150000</v>
      </c>
      <c r="E47" s="135">
        <v>88776.15</v>
      </c>
      <c r="F47" s="264">
        <v>59.18</v>
      </c>
      <c r="G47" s="265">
        <v>131.81</v>
      </c>
    </row>
    <row r="48" spans="1:7" s="279" customFormat="1" x14ac:dyDescent="0.25">
      <c r="A48" s="169" t="s">
        <v>67</v>
      </c>
      <c r="B48" s="170">
        <v>67353.53</v>
      </c>
      <c r="C48" s="170">
        <v>165000</v>
      </c>
      <c r="D48" s="170">
        <v>150000</v>
      </c>
      <c r="E48" s="170">
        <v>88776.15</v>
      </c>
      <c r="F48" s="227">
        <v>59.18</v>
      </c>
      <c r="G48" s="168">
        <v>131.81</v>
      </c>
    </row>
    <row r="49" spans="1:7" x14ac:dyDescent="0.25">
      <c r="A49" s="150" t="s">
        <v>2</v>
      </c>
      <c r="B49" s="151">
        <v>67353.53</v>
      </c>
      <c r="C49" s="151">
        <v>165000</v>
      </c>
      <c r="D49" s="151">
        <v>150000</v>
      </c>
      <c r="E49" s="151">
        <v>88776.15</v>
      </c>
      <c r="F49" s="214">
        <v>59.18</v>
      </c>
      <c r="G49" s="71">
        <v>131.81</v>
      </c>
    </row>
    <row r="50" spans="1:7" x14ac:dyDescent="0.25">
      <c r="A50" s="150" t="s">
        <v>23</v>
      </c>
      <c r="B50" s="151">
        <v>67353.53</v>
      </c>
      <c r="C50" s="151">
        <v>165000</v>
      </c>
      <c r="D50" s="151">
        <v>150000</v>
      </c>
      <c r="E50" s="151">
        <v>88776.15</v>
      </c>
      <c r="F50" s="214">
        <v>59.18</v>
      </c>
      <c r="G50" s="71">
        <v>131.81</v>
      </c>
    </row>
    <row r="51" spans="1:7" x14ac:dyDescent="0.25">
      <c r="A51" s="148" t="s">
        <v>73</v>
      </c>
      <c r="B51" s="149">
        <v>15187.45</v>
      </c>
      <c r="C51" s="149">
        <v>31000</v>
      </c>
      <c r="D51" s="149">
        <v>31000</v>
      </c>
      <c r="E51" s="149">
        <v>18478.169999999998</v>
      </c>
      <c r="F51" s="214">
        <f>E51/D51*100</f>
        <v>59.606999999999999</v>
      </c>
      <c r="G51" s="71">
        <v>121.67</v>
      </c>
    </row>
    <row r="52" spans="1:7" s="194" customFormat="1" x14ac:dyDescent="0.25">
      <c r="A52" s="271" t="s">
        <v>100</v>
      </c>
      <c r="B52" s="70">
        <v>15187.45</v>
      </c>
      <c r="C52" s="70"/>
      <c r="D52" s="70"/>
      <c r="E52" s="70">
        <v>18478.169999999998</v>
      </c>
      <c r="F52" s="275"/>
      <c r="G52" s="276">
        <v>121.67</v>
      </c>
    </row>
    <row r="53" spans="1:7" s="253" customFormat="1" x14ac:dyDescent="0.25">
      <c r="A53" s="258" t="s">
        <v>77</v>
      </c>
      <c r="B53" s="259">
        <v>22547.97</v>
      </c>
      <c r="C53" s="259">
        <v>74000</v>
      </c>
      <c r="D53" s="259">
        <v>60000</v>
      </c>
      <c r="E53" s="259">
        <v>37719.230000000003</v>
      </c>
      <c r="F53" s="277">
        <v>62.87</v>
      </c>
      <c r="G53" s="278">
        <v>167.28</v>
      </c>
    </row>
    <row r="54" spans="1:7" x14ac:dyDescent="0.25">
      <c r="A54" s="148" t="s">
        <v>78</v>
      </c>
      <c r="B54" s="149">
        <v>294.61</v>
      </c>
      <c r="C54" s="149"/>
      <c r="D54" s="148"/>
      <c r="E54" s="149">
        <v>169.25</v>
      </c>
      <c r="F54" s="214"/>
      <c r="G54" s="71">
        <v>57.45</v>
      </c>
    </row>
    <row r="55" spans="1:7" x14ac:dyDescent="0.25">
      <c r="A55" s="148" t="s">
        <v>101</v>
      </c>
      <c r="B55" s="149">
        <v>4366.97</v>
      </c>
      <c r="C55" s="149"/>
      <c r="D55" s="148"/>
      <c r="E55" s="149">
        <v>5094.7</v>
      </c>
      <c r="F55" s="214"/>
      <c r="G55" s="71">
        <v>116.66</v>
      </c>
    </row>
    <row r="56" spans="1:7" s="194" customFormat="1" x14ac:dyDescent="0.25">
      <c r="A56" s="271" t="s">
        <v>79</v>
      </c>
      <c r="B56" s="70">
        <v>17886.39</v>
      </c>
      <c r="C56" s="70"/>
      <c r="D56" s="70"/>
      <c r="E56" s="70">
        <v>32455.279999999999</v>
      </c>
      <c r="F56" s="275"/>
      <c r="G56" s="276">
        <v>181.45</v>
      </c>
    </row>
    <row r="57" spans="1:7" s="253" customFormat="1" x14ac:dyDescent="0.25">
      <c r="A57" s="258" t="s">
        <v>82</v>
      </c>
      <c r="B57" s="259">
        <v>29618.11</v>
      </c>
      <c r="C57" s="259">
        <v>60000</v>
      </c>
      <c r="D57" s="281">
        <v>59000</v>
      </c>
      <c r="E57" s="259">
        <v>32578.75</v>
      </c>
      <c r="F57" s="277">
        <v>55.22</v>
      </c>
      <c r="G57" s="278">
        <v>110</v>
      </c>
    </row>
    <row r="58" spans="1:7" x14ac:dyDescent="0.25">
      <c r="A58" s="148" t="s">
        <v>84</v>
      </c>
      <c r="B58" s="179">
        <v>356.25</v>
      </c>
      <c r="C58" s="179"/>
      <c r="D58" s="148"/>
      <c r="E58" s="149">
        <v>1511.25</v>
      </c>
      <c r="F58" s="214"/>
      <c r="G58" s="71">
        <v>424.21</v>
      </c>
    </row>
    <row r="59" spans="1:7" x14ac:dyDescent="0.25">
      <c r="A59" s="148" t="s">
        <v>86</v>
      </c>
      <c r="B59" s="149">
        <v>903.75</v>
      </c>
      <c r="C59" s="149"/>
      <c r="D59" s="148"/>
      <c r="E59" s="149">
        <v>41.25</v>
      </c>
      <c r="F59" s="214"/>
      <c r="G59" s="71">
        <v>4.5599999999999996</v>
      </c>
    </row>
    <row r="60" spans="1:7" x14ac:dyDescent="0.25">
      <c r="A60" s="148" t="s">
        <v>103</v>
      </c>
      <c r="B60" s="149">
        <v>23478.3</v>
      </c>
      <c r="C60" s="149"/>
      <c r="D60" s="148"/>
      <c r="E60" s="149">
        <v>23770.799999999999</v>
      </c>
      <c r="F60" s="214"/>
      <c r="G60" s="71">
        <v>101.25</v>
      </c>
    </row>
    <row r="61" spans="1:7" x14ac:dyDescent="0.25">
      <c r="A61" s="148" t="s">
        <v>87</v>
      </c>
      <c r="B61" s="149">
        <v>351.08</v>
      </c>
      <c r="C61" s="149"/>
      <c r="D61" s="148"/>
      <c r="E61" s="149">
        <v>2837.13</v>
      </c>
      <c r="F61" s="214"/>
      <c r="G61" s="71">
        <v>808.11</v>
      </c>
    </row>
    <row r="62" spans="1:7" x14ac:dyDescent="0.25">
      <c r="A62" s="148" t="s">
        <v>88</v>
      </c>
      <c r="B62" s="149">
        <v>2256.0700000000002</v>
      </c>
      <c r="C62" s="179"/>
      <c r="D62" s="148"/>
      <c r="E62" s="149">
        <v>1771.22</v>
      </c>
      <c r="F62" s="214"/>
      <c r="G62" s="71">
        <v>78.510000000000005</v>
      </c>
    </row>
    <row r="63" spans="1:7" s="280" customFormat="1" x14ac:dyDescent="0.25">
      <c r="A63" s="271" t="s">
        <v>90</v>
      </c>
      <c r="B63" s="70">
        <v>2272.66</v>
      </c>
      <c r="C63" s="274"/>
      <c r="D63" s="70"/>
      <c r="E63" s="70">
        <v>2647.1</v>
      </c>
      <c r="F63" s="272"/>
      <c r="G63" s="273">
        <v>116.48</v>
      </c>
    </row>
    <row r="64" spans="1:7" s="253" customFormat="1" ht="25.5" customHeight="1" x14ac:dyDescent="0.25">
      <c r="A64" s="282" t="s">
        <v>104</v>
      </c>
      <c r="B64" s="283">
        <v>953.31</v>
      </c>
      <c r="C64" s="284">
        <v>5000</v>
      </c>
      <c r="D64" s="284">
        <v>17000</v>
      </c>
      <c r="E64" s="284">
        <v>5595.25</v>
      </c>
      <c r="F64" s="285">
        <f>E64/D64*100</f>
        <v>32.913235294117648</v>
      </c>
      <c r="G64" s="286">
        <f>E64/B64*100</f>
        <v>586.92870105212376</v>
      </c>
    </row>
    <row r="65" spans="1:7" s="266" customFormat="1" x14ac:dyDescent="0.25">
      <c r="A65" s="136" t="s">
        <v>21</v>
      </c>
      <c r="B65" s="141">
        <v>953.31</v>
      </c>
      <c r="C65" s="135">
        <v>5000</v>
      </c>
      <c r="D65" s="135">
        <v>17000</v>
      </c>
      <c r="E65" s="135">
        <v>5595.25</v>
      </c>
      <c r="F65" s="264">
        <v>32.909999999999997</v>
      </c>
      <c r="G65" s="265">
        <v>586.92999999999995</v>
      </c>
    </row>
    <row r="66" spans="1:7" s="294" customFormat="1" x14ac:dyDescent="0.25">
      <c r="A66" s="289" t="s">
        <v>67</v>
      </c>
      <c r="B66" s="290">
        <v>953.31</v>
      </c>
      <c r="C66" s="291">
        <v>5000</v>
      </c>
      <c r="D66" s="291">
        <v>17000</v>
      </c>
      <c r="E66" s="291">
        <v>5595.25</v>
      </c>
      <c r="F66" s="292">
        <v>32.909999999999997</v>
      </c>
      <c r="G66" s="293">
        <v>586.92999999999995</v>
      </c>
    </row>
    <row r="67" spans="1:7" x14ac:dyDescent="0.25">
      <c r="A67" s="150" t="s">
        <v>2</v>
      </c>
      <c r="B67" s="152">
        <v>953.31</v>
      </c>
      <c r="C67" s="151">
        <v>5000</v>
      </c>
      <c r="D67" s="151">
        <v>17000</v>
      </c>
      <c r="E67" s="151">
        <v>5595.25</v>
      </c>
      <c r="F67" s="214">
        <v>32.909999999999997</v>
      </c>
      <c r="G67" s="71">
        <v>586.92999999999995</v>
      </c>
    </row>
    <row r="68" spans="1:7" x14ac:dyDescent="0.25">
      <c r="A68" s="150" t="s">
        <v>23</v>
      </c>
      <c r="B68" s="152">
        <v>953.31</v>
      </c>
      <c r="C68" s="151">
        <v>5000</v>
      </c>
      <c r="D68" s="151">
        <v>17000</v>
      </c>
      <c r="E68" s="151">
        <v>5595.25</v>
      </c>
      <c r="F68" s="214">
        <v>32.909999999999997</v>
      </c>
      <c r="G68" s="71">
        <v>586.92999999999995</v>
      </c>
    </row>
    <row r="69" spans="1:7" x14ac:dyDescent="0.25">
      <c r="A69" s="148" t="s">
        <v>82</v>
      </c>
      <c r="B69" s="179">
        <v>953.31</v>
      </c>
      <c r="C69" s="149">
        <v>5000</v>
      </c>
      <c r="D69" s="149">
        <v>17000</v>
      </c>
      <c r="E69" s="149">
        <v>5595.25</v>
      </c>
      <c r="F69" s="214">
        <v>32.909999999999997</v>
      </c>
      <c r="G69" s="71">
        <v>586.92999999999995</v>
      </c>
    </row>
    <row r="70" spans="1:7" s="263" customFormat="1" x14ac:dyDescent="0.25">
      <c r="A70" s="258" t="s">
        <v>84</v>
      </c>
      <c r="B70" s="259">
        <v>953.31</v>
      </c>
      <c r="C70" s="259"/>
      <c r="D70" s="259"/>
      <c r="E70" s="149">
        <v>5595.25</v>
      </c>
      <c r="F70" s="260"/>
      <c r="G70" s="295">
        <v>586.92999999999995</v>
      </c>
    </row>
    <row r="71" spans="1:7" ht="33.75" customHeight="1" x14ac:dyDescent="0.25">
      <c r="A71" s="223" t="s">
        <v>107</v>
      </c>
      <c r="B71" s="224">
        <v>46492.2</v>
      </c>
      <c r="C71" s="224">
        <v>120020</v>
      </c>
      <c r="D71" s="224">
        <v>155000</v>
      </c>
      <c r="E71" s="224">
        <v>60672.38</v>
      </c>
      <c r="F71" s="225">
        <f>E71/D71*100</f>
        <v>39.143470967741933</v>
      </c>
      <c r="G71" s="226">
        <f>E71/B71*100</f>
        <v>130.50012690300738</v>
      </c>
    </row>
    <row r="72" spans="1:7" s="253" customFormat="1" ht="33.75" customHeight="1" x14ac:dyDescent="0.25">
      <c r="A72" s="219" t="s">
        <v>108</v>
      </c>
      <c r="B72" s="220">
        <v>46492.2</v>
      </c>
      <c r="C72" s="220">
        <v>120020</v>
      </c>
      <c r="D72" s="220">
        <v>155000</v>
      </c>
      <c r="E72" s="220">
        <v>60672.38</v>
      </c>
      <c r="F72" s="221">
        <v>39.14</v>
      </c>
      <c r="G72" s="222">
        <v>130.5</v>
      </c>
    </row>
    <row r="73" spans="1:7" s="266" customFormat="1" x14ac:dyDescent="0.25">
      <c r="A73" s="136" t="s">
        <v>26</v>
      </c>
      <c r="B73" s="135">
        <v>46492.2</v>
      </c>
      <c r="C73" s="135">
        <v>120020</v>
      </c>
      <c r="D73" s="135">
        <v>155000</v>
      </c>
      <c r="E73" s="135">
        <v>60672.38</v>
      </c>
      <c r="F73" s="264">
        <v>39.14</v>
      </c>
      <c r="G73" s="265">
        <v>130.5</v>
      </c>
    </row>
    <row r="74" spans="1:7" s="294" customFormat="1" x14ac:dyDescent="0.25">
      <c r="A74" s="289" t="s">
        <v>59</v>
      </c>
      <c r="B74" s="291">
        <v>46492.2</v>
      </c>
      <c r="C74" s="291">
        <v>120020</v>
      </c>
      <c r="D74" s="291">
        <v>155000</v>
      </c>
      <c r="E74" s="291">
        <v>60672.38</v>
      </c>
      <c r="F74" s="292">
        <v>39.14</v>
      </c>
      <c r="G74" s="293">
        <v>130.5</v>
      </c>
    </row>
    <row r="75" spans="1:7" x14ac:dyDescent="0.25">
      <c r="A75" s="150" t="s">
        <v>2</v>
      </c>
      <c r="B75" s="151">
        <v>46062.25</v>
      </c>
      <c r="C75" s="151">
        <v>117820</v>
      </c>
      <c r="D75" s="151">
        <v>152700</v>
      </c>
      <c r="E75" s="151">
        <v>60541.87</v>
      </c>
      <c r="F75" s="214">
        <v>39.65</v>
      </c>
      <c r="G75" s="71">
        <v>131.43</v>
      </c>
    </row>
    <row r="76" spans="1:7" x14ac:dyDescent="0.25">
      <c r="A76" s="150" t="s">
        <v>22</v>
      </c>
      <c r="B76" s="151">
        <v>11117.51</v>
      </c>
      <c r="C76" s="151">
        <v>24500</v>
      </c>
      <c r="D76" s="151">
        <v>29300</v>
      </c>
      <c r="E76" s="151">
        <v>11881.76</v>
      </c>
      <c r="F76" s="214">
        <v>40.549999999999997</v>
      </c>
      <c r="G76" s="71">
        <v>106.87</v>
      </c>
    </row>
    <row r="77" spans="1:7" s="253" customFormat="1" x14ac:dyDescent="0.25">
      <c r="A77" s="258" t="s">
        <v>109</v>
      </c>
      <c r="B77" s="259">
        <v>9199.58</v>
      </c>
      <c r="C77" s="259">
        <v>20000</v>
      </c>
      <c r="D77" s="259">
        <v>24500</v>
      </c>
      <c r="E77" s="259">
        <v>9855.59</v>
      </c>
      <c r="F77" s="277">
        <v>40.229999999999997</v>
      </c>
      <c r="G77" s="278">
        <v>107.13</v>
      </c>
    </row>
    <row r="78" spans="1:7" s="194" customFormat="1" x14ac:dyDescent="0.25">
      <c r="A78" s="271" t="s">
        <v>110</v>
      </c>
      <c r="B78" s="70">
        <v>9199.58</v>
      </c>
      <c r="C78" s="274"/>
      <c r="D78" s="70"/>
      <c r="E78" s="70">
        <v>9855.59</v>
      </c>
      <c r="F78" s="275"/>
      <c r="G78" s="276">
        <v>107.13</v>
      </c>
    </row>
    <row r="79" spans="1:7" s="253" customFormat="1" x14ac:dyDescent="0.25">
      <c r="A79" s="258" t="s">
        <v>111</v>
      </c>
      <c r="B79" s="262">
        <v>400</v>
      </c>
      <c r="C79" s="259">
        <v>1000</v>
      </c>
      <c r="D79" s="259">
        <v>1000</v>
      </c>
      <c r="E79" s="262">
        <v>400</v>
      </c>
      <c r="F79" s="277">
        <v>40</v>
      </c>
      <c r="G79" s="278">
        <v>100</v>
      </c>
    </row>
    <row r="80" spans="1:7" x14ac:dyDescent="0.25">
      <c r="A80" s="148" t="s">
        <v>112</v>
      </c>
      <c r="B80" s="151">
        <v>400</v>
      </c>
      <c r="C80" s="151"/>
      <c r="D80" s="151"/>
      <c r="E80" s="151">
        <v>400</v>
      </c>
      <c r="F80" s="214"/>
      <c r="G80" s="71">
        <v>100</v>
      </c>
    </row>
    <row r="81" spans="1:7" s="253" customFormat="1" x14ac:dyDescent="0.25">
      <c r="A81" s="258" t="s">
        <v>113</v>
      </c>
      <c r="B81" s="259">
        <v>1517.93</v>
      </c>
      <c r="C81" s="259">
        <v>3500</v>
      </c>
      <c r="D81" s="259">
        <v>3800</v>
      </c>
      <c r="E81" s="259">
        <v>1626.17</v>
      </c>
      <c r="F81" s="277">
        <v>42.79</v>
      </c>
      <c r="G81" s="278">
        <v>107.13</v>
      </c>
    </row>
    <row r="82" spans="1:7" s="194" customFormat="1" x14ac:dyDescent="0.25">
      <c r="A82" s="271" t="s">
        <v>114</v>
      </c>
      <c r="B82" s="70">
        <v>1517.93</v>
      </c>
      <c r="C82" s="70"/>
      <c r="D82" s="70"/>
      <c r="E82" s="70">
        <v>1626.17</v>
      </c>
      <c r="F82" s="275"/>
      <c r="G82" s="276">
        <v>107.13</v>
      </c>
    </row>
    <row r="83" spans="1:7" x14ac:dyDescent="0.25">
      <c r="A83" s="150" t="s">
        <v>23</v>
      </c>
      <c r="B83" s="151">
        <v>34756.660000000003</v>
      </c>
      <c r="C83" s="151">
        <v>92320</v>
      </c>
      <c r="D83" s="151">
        <v>122300</v>
      </c>
      <c r="E83" s="151">
        <v>48272.81</v>
      </c>
      <c r="F83" s="214">
        <v>39.47</v>
      </c>
      <c r="G83" s="71">
        <v>138.88999999999999</v>
      </c>
    </row>
    <row r="84" spans="1:7" s="253" customFormat="1" x14ac:dyDescent="0.25">
      <c r="A84" s="258" t="s">
        <v>73</v>
      </c>
      <c r="B84" s="259">
        <v>5527.92</v>
      </c>
      <c r="C84" s="259">
        <v>7000</v>
      </c>
      <c r="D84" s="259">
        <v>11600</v>
      </c>
      <c r="E84" s="259">
        <v>3823.73</v>
      </c>
      <c r="F84" s="277">
        <v>32.96</v>
      </c>
      <c r="G84" s="278">
        <v>69.17</v>
      </c>
    </row>
    <row r="85" spans="1:7" x14ac:dyDescent="0.25">
      <c r="A85" s="148" t="s">
        <v>74</v>
      </c>
      <c r="B85" s="149">
        <v>2460.12</v>
      </c>
      <c r="C85" s="179"/>
      <c r="D85" s="179"/>
      <c r="E85" s="149">
        <v>1846.42</v>
      </c>
      <c r="F85" s="214"/>
      <c r="G85" s="71">
        <v>75.05</v>
      </c>
    </row>
    <row r="86" spans="1:7" x14ac:dyDescent="0.25">
      <c r="A86" s="148" t="s">
        <v>75</v>
      </c>
      <c r="B86" s="149">
        <v>1394.8</v>
      </c>
      <c r="C86" s="149"/>
      <c r="D86" s="179"/>
      <c r="E86" s="149">
        <v>278.81</v>
      </c>
      <c r="F86" s="214"/>
      <c r="G86" s="71">
        <v>19.989999999999998</v>
      </c>
    </row>
    <row r="87" spans="1:7" s="194" customFormat="1" x14ac:dyDescent="0.25">
      <c r="A87" s="271" t="s">
        <v>76</v>
      </c>
      <c r="B87" s="70">
        <v>1673</v>
      </c>
      <c r="C87" s="70"/>
      <c r="D87" s="70"/>
      <c r="E87" s="70">
        <v>1698.5</v>
      </c>
      <c r="F87" s="275"/>
      <c r="G87" s="276">
        <v>101.52</v>
      </c>
    </row>
    <row r="88" spans="1:7" s="253" customFormat="1" x14ac:dyDescent="0.25">
      <c r="A88" s="258" t="s">
        <v>77</v>
      </c>
      <c r="B88" s="259">
        <v>23035.23</v>
      </c>
      <c r="C88" s="259">
        <v>60000</v>
      </c>
      <c r="D88" s="259">
        <v>80000</v>
      </c>
      <c r="E88" s="259">
        <v>31785.87</v>
      </c>
      <c r="F88" s="277">
        <v>39.729999999999997</v>
      </c>
      <c r="G88" s="278">
        <v>137.99</v>
      </c>
    </row>
    <row r="89" spans="1:7" x14ac:dyDescent="0.25">
      <c r="A89" s="148" t="s">
        <v>78</v>
      </c>
      <c r="B89" s="149">
        <v>1083.3</v>
      </c>
      <c r="C89" s="149"/>
      <c r="D89" s="179"/>
      <c r="E89" s="149">
        <v>1465.16</v>
      </c>
      <c r="F89" s="214"/>
      <c r="G89" s="71">
        <v>135.25</v>
      </c>
    </row>
    <row r="90" spans="1:7" x14ac:dyDescent="0.25">
      <c r="A90" s="148" t="s">
        <v>101</v>
      </c>
      <c r="B90" s="149">
        <v>21643.46</v>
      </c>
      <c r="C90" s="179"/>
      <c r="D90" s="179"/>
      <c r="E90" s="149">
        <v>29709.58</v>
      </c>
      <c r="F90" s="214"/>
      <c r="G90" s="71">
        <v>137.27000000000001</v>
      </c>
    </row>
    <row r="91" spans="1:7" x14ac:dyDescent="0.25">
      <c r="A91" s="148" t="s">
        <v>79</v>
      </c>
      <c r="B91" s="179">
        <v>308.47000000000003</v>
      </c>
      <c r="C91" s="179"/>
      <c r="D91" s="179"/>
      <c r="E91" s="179">
        <v>496.63</v>
      </c>
      <c r="F91" s="214"/>
      <c r="G91" s="71">
        <v>161</v>
      </c>
    </row>
    <row r="92" spans="1:7" x14ac:dyDescent="0.25">
      <c r="A92" s="148" t="s">
        <v>81</v>
      </c>
      <c r="B92" s="179"/>
      <c r="C92" s="179"/>
      <c r="D92" s="148"/>
      <c r="E92" s="179">
        <v>114.5</v>
      </c>
      <c r="F92" s="214"/>
      <c r="G92" s="71" t="s">
        <v>209</v>
      </c>
    </row>
    <row r="93" spans="1:7" x14ac:dyDescent="0.25">
      <c r="A93" s="150" t="s">
        <v>82</v>
      </c>
      <c r="B93" s="151">
        <v>3808.25</v>
      </c>
      <c r="C93" s="151">
        <v>15220</v>
      </c>
      <c r="D93" s="151">
        <v>16800</v>
      </c>
      <c r="E93" s="151">
        <v>7081.12</v>
      </c>
      <c r="F93" s="214">
        <v>42.15</v>
      </c>
      <c r="G93" s="71">
        <v>185.94</v>
      </c>
    </row>
    <row r="94" spans="1:7" x14ac:dyDescent="0.25">
      <c r="A94" s="148" t="s">
        <v>84</v>
      </c>
      <c r="B94" s="149">
        <v>261.93</v>
      </c>
      <c r="C94" s="149"/>
      <c r="D94" s="148"/>
      <c r="E94" s="179">
        <v>484.09</v>
      </c>
      <c r="F94" s="214"/>
      <c r="G94" s="71">
        <v>184.82</v>
      </c>
    </row>
    <row r="95" spans="1:7" x14ac:dyDescent="0.25">
      <c r="A95" s="148" t="s">
        <v>85</v>
      </c>
      <c r="B95" s="179">
        <v>150.96</v>
      </c>
      <c r="C95" s="179"/>
      <c r="D95" s="148"/>
      <c r="E95" s="179">
        <v>168.12</v>
      </c>
      <c r="F95" s="214"/>
      <c r="G95" s="71">
        <v>111.37</v>
      </c>
    </row>
    <row r="96" spans="1:7" x14ac:dyDescent="0.25">
      <c r="A96" s="148" t="s">
        <v>86</v>
      </c>
      <c r="B96" s="179">
        <v>790</v>
      </c>
      <c r="C96" s="179"/>
      <c r="D96" s="148"/>
      <c r="E96" s="179">
        <v>33</v>
      </c>
      <c r="F96" s="214"/>
      <c r="G96" s="71">
        <v>4.18</v>
      </c>
    </row>
    <row r="97" spans="1:7" x14ac:dyDescent="0.25">
      <c r="A97" s="148" t="s">
        <v>103</v>
      </c>
      <c r="B97" s="148"/>
      <c r="C97" s="148"/>
      <c r="D97" s="148"/>
      <c r="E97" s="179">
        <v>140.4</v>
      </c>
      <c r="F97" s="214"/>
      <c r="G97" s="71" t="s">
        <v>209</v>
      </c>
    </row>
    <row r="98" spans="1:7" x14ac:dyDescent="0.25">
      <c r="A98" s="148" t="s">
        <v>87</v>
      </c>
      <c r="B98" s="149">
        <v>161.65</v>
      </c>
      <c r="C98" s="149"/>
      <c r="D98" s="148"/>
      <c r="E98" s="149">
        <v>187.65</v>
      </c>
      <c r="F98" s="214"/>
      <c r="G98" s="71">
        <v>116.08</v>
      </c>
    </row>
    <row r="99" spans="1:7" x14ac:dyDescent="0.25">
      <c r="A99" s="148" t="s">
        <v>88</v>
      </c>
      <c r="B99" s="149">
        <v>1170.33</v>
      </c>
      <c r="C99" s="179"/>
      <c r="D99" s="148"/>
      <c r="E99" s="149">
        <v>3966.91</v>
      </c>
      <c r="F99" s="214"/>
      <c r="G99" s="71">
        <v>338.96</v>
      </c>
    </row>
    <row r="100" spans="1:7" x14ac:dyDescent="0.25">
      <c r="A100" s="148" t="s">
        <v>89</v>
      </c>
      <c r="B100" s="149">
        <v>438</v>
      </c>
      <c r="C100" s="149"/>
      <c r="D100" s="148"/>
      <c r="E100" s="310">
        <v>462</v>
      </c>
      <c r="F100" s="214"/>
      <c r="G100" s="71">
        <v>105.48</v>
      </c>
    </row>
    <row r="101" spans="1:7" s="296" customFormat="1" x14ac:dyDescent="0.25">
      <c r="A101" s="271" t="s">
        <v>90</v>
      </c>
      <c r="B101" s="274">
        <v>835.38</v>
      </c>
      <c r="C101" s="274"/>
      <c r="D101" s="274"/>
      <c r="E101" s="70">
        <v>1638.95</v>
      </c>
      <c r="F101" s="275"/>
      <c r="G101" s="276">
        <v>196.19</v>
      </c>
    </row>
    <row r="102" spans="1:7" s="297" customFormat="1" x14ac:dyDescent="0.25">
      <c r="A102" s="150" t="s">
        <v>189</v>
      </c>
      <c r="B102" s="310">
        <v>45</v>
      </c>
      <c r="C102" s="310">
        <v>100</v>
      </c>
      <c r="D102" s="310">
        <v>500</v>
      </c>
      <c r="E102" s="310">
        <v>0</v>
      </c>
      <c r="F102" s="214"/>
      <c r="G102" s="71">
        <v>0</v>
      </c>
    </row>
    <row r="103" spans="1:7" s="194" customFormat="1" x14ac:dyDescent="0.25">
      <c r="A103" s="271" t="s">
        <v>225</v>
      </c>
      <c r="B103" s="70">
        <v>45</v>
      </c>
      <c r="C103" s="70"/>
      <c r="D103" s="70"/>
      <c r="E103" s="70"/>
      <c r="F103" s="275"/>
      <c r="G103" s="276">
        <v>0</v>
      </c>
    </row>
    <row r="104" spans="1:7" s="253" customFormat="1" x14ac:dyDescent="0.25">
      <c r="A104" s="258" t="s">
        <v>91</v>
      </c>
      <c r="B104" s="259">
        <v>2340.2600000000002</v>
      </c>
      <c r="C104" s="259">
        <v>10000</v>
      </c>
      <c r="D104" s="298">
        <v>13400</v>
      </c>
      <c r="E104" s="259">
        <v>5582.09</v>
      </c>
      <c r="F104" s="277">
        <v>41.66</v>
      </c>
      <c r="G104" s="278">
        <v>238.52</v>
      </c>
    </row>
    <row r="105" spans="1:7" ht="26.25" x14ac:dyDescent="0.25">
      <c r="A105" s="148" t="s">
        <v>226</v>
      </c>
      <c r="B105" s="149"/>
      <c r="C105" s="149"/>
      <c r="D105" s="148"/>
      <c r="E105" s="149">
        <v>1590</v>
      </c>
      <c r="F105" s="214"/>
      <c r="G105" s="71" t="s">
        <v>209</v>
      </c>
    </row>
    <row r="106" spans="1:7" x14ac:dyDescent="0.25">
      <c r="A106" s="148" t="s">
        <v>92</v>
      </c>
      <c r="B106" s="179">
        <v>189.93</v>
      </c>
      <c r="C106" s="179"/>
      <c r="D106" s="148"/>
      <c r="E106" s="179">
        <v>781.06</v>
      </c>
      <c r="F106" s="214"/>
      <c r="G106" s="71">
        <v>411.24</v>
      </c>
    </row>
    <row r="107" spans="1:7" x14ac:dyDescent="0.25">
      <c r="A107" s="148" t="s">
        <v>115</v>
      </c>
      <c r="B107" s="149">
        <v>1784.11</v>
      </c>
      <c r="C107" s="179"/>
      <c r="D107" s="148"/>
      <c r="E107" s="149">
        <v>2878.78</v>
      </c>
      <c r="F107" s="214"/>
      <c r="G107" s="71">
        <v>161.36000000000001</v>
      </c>
    </row>
    <row r="108" spans="1:7" s="194" customFormat="1" x14ac:dyDescent="0.25">
      <c r="A108" s="271" t="s">
        <v>93</v>
      </c>
      <c r="B108" s="274">
        <v>315</v>
      </c>
      <c r="C108" s="274"/>
      <c r="D108" s="70"/>
      <c r="E108" s="274">
        <v>315</v>
      </c>
      <c r="F108" s="275"/>
      <c r="G108" s="276" t="s">
        <v>209</v>
      </c>
    </row>
    <row r="109" spans="1:7" s="194" customFormat="1" x14ac:dyDescent="0.25">
      <c r="A109" s="271" t="s">
        <v>94</v>
      </c>
      <c r="B109" s="274"/>
      <c r="C109" s="274"/>
      <c r="D109" s="70"/>
      <c r="E109" s="274">
        <v>17.25</v>
      </c>
      <c r="F109" s="275"/>
      <c r="G109" s="276" t="s">
        <v>209</v>
      </c>
    </row>
    <row r="110" spans="1:7" x14ac:dyDescent="0.25">
      <c r="A110" s="148" t="s">
        <v>227</v>
      </c>
      <c r="B110" s="179">
        <v>51.22</v>
      </c>
      <c r="C110" s="179"/>
      <c r="D110" s="148"/>
      <c r="E110" s="179"/>
      <c r="F110" s="214"/>
      <c r="G110" s="71">
        <v>0</v>
      </c>
    </row>
    <row r="111" spans="1:7" s="253" customFormat="1" x14ac:dyDescent="0.25">
      <c r="A111" s="258" t="s">
        <v>24</v>
      </c>
      <c r="B111" s="262">
        <v>188.08</v>
      </c>
      <c r="C111" s="259">
        <v>1000</v>
      </c>
      <c r="D111" s="259">
        <v>1000</v>
      </c>
      <c r="E111" s="262">
        <v>387.3</v>
      </c>
      <c r="F111" s="277">
        <v>38.729999999999997</v>
      </c>
      <c r="G111" s="278">
        <v>205.92</v>
      </c>
    </row>
    <row r="112" spans="1:7" x14ac:dyDescent="0.25">
      <c r="A112" s="150" t="s">
        <v>96</v>
      </c>
      <c r="B112" s="151">
        <v>188.08</v>
      </c>
      <c r="C112" s="151">
        <v>1000</v>
      </c>
      <c r="D112" s="151">
        <v>1000</v>
      </c>
      <c r="E112" s="152">
        <v>387.3</v>
      </c>
      <c r="F112" s="214">
        <v>38.729999999999997</v>
      </c>
      <c r="G112" s="71">
        <v>205.92</v>
      </c>
    </row>
    <row r="113" spans="1:7" s="194" customFormat="1" ht="17.25" customHeight="1" x14ac:dyDescent="0.25">
      <c r="A113" s="271" t="s">
        <v>97</v>
      </c>
      <c r="B113" s="70">
        <v>186.63</v>
      </c>
      <c r="C113" s="70"/>
      <c r="D113" s="70"/>
      <c r="E113" s="274">
        <v>387.3</v>
      </c>
      <c r="F113" s="275"/>
      <c r="G113" s="276">
        <v>207.52</v>
      </c>
    </row>
    <row r="114" spans="1:7" s="194" customFormat="1" x14ac:dyDescent="0.25">
      <c r="A114" s="271" t="s">
        <v>228</v>
      </c>
      <c r="B114" s="274">
        <v>1.45</v>
      </c>
      <c r="C114" s="274"/>
      <c r="D114" s="274"/>
      <c r="E114" s="274"/>
      <c r="F114" s="275"/>
      <c r="G114" s="276">
        <v>0</v>
      </c>
    </row>
    <row r="115" spans="1:7" s="253" customFormat="1" ht="30.75" customHeight="1" x14ac:dyDescent="0.25">
      <c r="A115" s="258" t="s">
        <v>27</v>
      </c>
      <c r="B115" s="262"/>
      <c r="C115" s="262"/>
      <c r="D115" s="309">
        <v>100</v>
      </c>
      <c r="E115" s="262"/>
      <c r="F115" s="277"/>
      <c r="G115" s="278" t="s">
        <v>209</v>
      </c>
    </row>
    <row r="116" spans="1:7" ht="26.25" x14ac:dyDescent="0.25">
      <c r="A116" s="150" t="s">
        <v>139</v>
      </c>
      <c r="B116" s="151"/>
      <c r="C116" s="151"/>
      <c r="D116" s="151">
        <v>100</v>
      </c>
      <c r="E116" s="152"/>
      <c r="F116" s="214"/>
      <c r="G116" s="71" t="s">
        <v>209</v>
      </c>
    </row>
    <row r="117" spans="1:7" s="253" customFormat="1" x14ac:dyDescent="0.25">
      <c r="A117" s="258" t="s">
        <v>3</v>
      </c>
      <c r="B117" s="259">
        <v>429.95</v>
      </c>
      <c r="C117" s="259">
        <v>2200</v>
      </c>
      <c r="D117" s="259">
        <v>2300</v>
      </c>
      <c r="E117" s="300">
        <v>130.51</v>
      </c>
      <c r="F117" s="301">
        <v>5.67</v>
      </c>
      <c r="G117" s="302">
        <v>30.35</v>
      </c>
    </row>
    <row r="118" spans="1:7" s="253" customFormat="1" x14ac:dyDescent="0.25">
      <c r="A118" s="258" t="s">
        <v>29</v>
      </c>
      <c r="B118" s="259">
        <v>429.95</v>
      </c>
      <c r="C118" s="259">
        <v>2200</v>
      </c>
      <c r="D118" s="259">
        <v>2300</v>
      </c>
      <c r="E118" s="300">
        <v>130.51</v>
      </c>
      <c r="F118" s="301">
        <v>5.67</v>
      </c>
      <c r="G118" s="302">
        <v>30.35</v>
      </c>
    </row>
    <row r="119" spans="1:7" x14ac:dyDescent="0.25">
      <c r="A119" s="150" t="s">
        <v>118</v>
      </c>
      <c r="B119" s="152">
        <v>429.95</v>
      </c>
      <c r="C119" s="151">
        <v>2000</v>
      </c>
      <c r="D119" s="151">
        <v>2100</v>
      </c>
      <c r="E119" s="303">
        <v>130.51</v>
      </c>
      <c r="F119" s="304">
        <v>6.21</v>
      </c>
      <c r="G119" s="305">
        <v>30.35</v>
      </c>
    </row>
    <row r="120" spans="1:7" s="299" customFormat="1" x14ac:dyDescent="0.25">
      <c r="A120" s="271" t="s">
        <v>229</v>
      </c>
      <c r="B120" s="70">
        <v>429.95</v>
      </c>
      <c r="C120" s="70"/>
      <c r="D120" s="70"/>
      <c r="E120" s="306"/>
      <c r="F120" s="307"/>
      <c r="G120" s="308">
        <v>0</v>
      </c>
    </row>
    <row r="121" spans="1:7" s="299" customFormat="1" x14ac:dyDescent="0.25">
      <c r="A121" s="271" t="s">
        <v>230</v>
      </c>
      <c r="B121" s="274"/>
      <c r="C121" s="274"/>
      <c r="D121" s="70"/>
      <c r="E121" s="70">
        <v>130.51</v>
      </c>
      <c r="F121" s="272"/>
      <c r="G121" s="273" t="s">
        <v>209</v>
      </c>
    </row>
    <row r="122" spans="1:7" x14ac:dyDescent="0.25">
      <c r="A122" s="148" t="s">
        <v>121</v>
      </c>
      <c r="B122" s="179"/>
      <c r="C122" s="310">
        <v>200</v>
      </c>
      <c r="D122" s="149">
        <v>200</v>
      </c>
      <c r="E122" s="149"/>
      <c r="F122" s="214"/>
      <c r="G122" s="71" t="s">
        <v>209</v>
      </c>
    </row>
    <row r="123" spans="1:7" s="266" customFormat="1" ht="37.5" customHeight="1" x14ac:dyDescent="0.25">
      <c r="A123" s="311" t="s">
        <v>122</v>
      </c>
      <c r="B123" s="312">
        <v>14795.72</v>
      </c>
      <c r="C123" s="312">
        <v>30865</v>
      </c>
      <c r="D123" s="312">
        <v>44700</v>
      </c>
      <c r="E123" s="312">
        <v>11635.39</v>
      </c>
      <c r="F123" s="313">
        <f>E123/D123*100</f>
        <v>26.029955257270693</v>
      </c>
      <c r="G123" s="314">
        <f>E123/B123*100</f>
        <v>78.640241907794959</v>
      </c>
    </row>
    <row r="124" spans="1:7" ht="29.25" customHeight="1" x14ac:dyDescent="0.25">
      <c r="A124" s="315" t="s">
        <v>123</v>
      </c>
      <c r="B124" s="316">
        <v>2297.14</v>
      </c>
      <c r="C124" s="316">
        <v>4100</v>
      </c>
      <c r="D124" s="316">
        <v>4100</v>
      </c>
      <c r="E124" s="316">
        <v>3130.28</v>
      </c>
      <c r="F124" s="225">
        <f>E124/D124*100</f>
        <v>76.348292682926839</v>
      </c>
      <c r="G124" s="226">
        <f>E124/B124*100</f>
        <v>136.26857744847942</v>
      </c>
    </row>
    <row r="125" spans="1:7" x14ac:dyDescent="0.25">
      <c r="A125" s="150" t="s">
        <v>26</v>
      </c>
      <c r="B125" s="151">
        <v>2297.14</v>
      </c>
      <c r="C125" s="151">
        <v>4100</v>
      </c>
      <c r="D125" s="151">
        <v>4100</v>
      </c>
      <c r="E125" s="151">
        <v>3130.28</v>
      </c>
      <c r="F125" s="214">
        <v>76.349999999999994</v>
      </c>
      <c r="G125" s="71">
        <v>136.27000000000001</v>
      </c>
    </row>
    <row r="126" spans="1:7" s="279" customFormat="1" x14ac:dyDescent="0.25">
      <c r="A126" s="169" t="s">
        <v>66</v>
      </c>
      <c r="B126" s="170">
        <v>2297.14</v>
      </c>
      <c r="C126" s="170">
        <v>4100</v>
      </c>
      <c r="D126" s="170">
        <v>4100</v>
      </c>
      <c r="E126" s="170">
        <v>3130.28</v>
      </c>
      <c r="F126" s="227">
        <v>76.349999999999994</v>
      </c>
      <c r="G126" s="168">
        <v>136.27000000000001</v>
      </c>
    </row>
    <row r="127" spans="1:7" s="253" customFormat="1" x14ac:dyDescent="0.25">
      <c r="A127" s="258" t="s">
        <v>2</v>
      </c>
      <c r="B127" s="259">
        <v>2297.14</v>
      </c>
      <c r="C127" s="259">
        <v>3500</v>
      </c>
      <c r="D127" s="259">
        <v>3500</v>
      </c>
      <c r="E127" s="259">
        <v>3130.28</v>
      </c>
      <c r="F127" s="277">
        <v>89.44</v>
      </c>
      <c r="G127" s="278">
        <v>136.27000000000001</v>
      </c>
    </row>
    <row r="128" spans="1:7" s="253" customFormat="1" x14ac:dyDescent="0.25">
      <c r="A128" s="258" t="s">
        <v>23</v>
      </c>
      <c r="B128" s="259">
        <v>1797.14</v>
      </c>
      <c r="C128" s="259">
        <v>3500</v>
      </c>
      <c r="D128" s="259">
        <v>3500</v>
      </c>
      <c r="E128" s="259">
        <v>3130.28</v>
      </c>
      <c r="F128" s="277">
        <v>89.44</v>
      </c>
      <c r="G128" s="278">
        <v>174.18</v>
      </c>
    </row>
    <row r="129" spans="1:7" x14ac:dyDescent="0.25">
      <c r="A129" s="150" t="s">
        <v>77</v>
      </c>
      <c r="B129" s="151">
        <v>1797.14</v>
      </c>
      <c r="C129" s="151">
        <v>2800</v>
      </c>
      <c r="D129" s="151">
        <v>2500</v>
      </c>
      <c r="E129" s="151">
        <v>2130.2800000000002</v>
      </c>
      <c r="F129" s="214">
        <v>85.21</v>
      </c>
      <c r="G129" s="71">
        <v>118.54</v>
      </c>
    </row>
    <row r="130" spans="1:7" x14ac:dyDescent="0.25">
      <c r="A130" s="148" t="s">
        <v>78</v>
      </c>
      <c r="B130" s="149">
        <v>1133.7</v>
      </c>
      <c r="C130" s="179"/>
      <c r="D130" s="148"/>
      <c r="E130" s="149">
        <v>1282.3399999999999</v>
      </c>
      <c r="F130" s="214"/>
      <c r="G130" s="71">
        <v>113.11</v>
      </c>
    </row>
    <row r="131" spans="1:7" x14ac:dyDescent="0.25">
      <c r="A131" s="148" t="s">
        <v>101</v>
      </c>
      <c r="B131" s="179">
        <v>663.44</v>
      </c>
      <c r="C131" s="148"/>
      <c r="D131" s="148"/>
      <c r="E131" s="179">
        <v>68.709999999999994</v>
      </c>
      <c r="F131" s="214"/>
      <c r="G131" s="71">
        <v>10.36</v>
      </c>
    </row>
    <row r="132" spans="1:7" s="296" customFormat="1" x14ac:dyDescent="0.25">
      <c r="A132" s="271" t="s">
        <v>80</v>
      </c>
      <c r="B132" s="274"/>
      <c r="C132" s="274"/>
      <c r="D132" s="274"/>
      <c r="E132" s="274">
        <v>436.65</v>
      </c>
      <c r="F132" s="275"/>
      <c r="G132" s="276" t="s">
        <v>209</v>
      </c>
    </row>
    <row r="133" spans="1:7" s="296" customFormat="1" x14ac:dyDescent="0.25">
      <c r="A133" s="271" t="s">
        <v>81</v>
      </c>
      <c r="B133" s="274"/>
      <c r="C133" s="274"/>
      <c r="D133" s="274"/>
      <c r="E133" s="274">
        <v>342.58</v>
      </c>
      <c r="F133" s="275"/>
      <c r="G133" s="276" t="s">
        <v>209</v>
      </c>
    </row>
    <row r="134" spans="1:7" s="194" customFormat="1" x14ac:dyDescent="0.25">
      <c r="A134" s="271" t="s">
        <v>82</v>
      </c>
      <c r="B134" s="271"/>
      <c r="C134" s="334">
        <v>200</v>
      </c>
      <c r="D134" s="274"/>
      <c r="E134" s="271"/>
      <c r="F134" s="275"/>
      <c r="G134" s="276" t="s">
        <v>209</v>
      </c>
    </row>
    <row r="135" spans="1:7" s="322" customFormat="1" x14ac:dyDescent="0.25">
      <c r="A135" s="258" t="s">
        <v>91</v>
      </c>
      <c r="B135" s="309">
        <v>500</v>
      </c>
      <c r="C135" s="309">
        <v>500</v>
      </c>
      <c r="D135" s="259">
        <v>1000</v>
      </c>
      <c r="E135" s="259">
        <v>1000</v>
      </c>
      <c r="F135" s="260">
        <v>100</v>
      </c>
      <c r="G135" s="261">
        <v>200</v>
      </c>
    </row>
    <row r="136" spans="1:7" s="297" customFormat="1" x14ac:dyDescent="0.25">
      <c r="A136" s="148" t="s">
        <v>115</v>
      </c>
      <c r="B136" s="179">
        <v>181.83</v>
      </c>
      <c r="C136" s="179"/>
      <c r="D136" s="149"/>
      <c r="E136" s="179">
        <v>868.75</v>
      </c>
      <c r="F136" s="214"/>
      <c r="G136" s="71">
        <v>477.78</v>
      </c>
    </row>
    <row r="137" spans="1:7" s="319" customFormat="1" x14ac:dyDescent="0.25">
      <c r="A137" s="140" t="s">
        <v>95</v>
      </c>
      <c r="B137" s="137">
        <v>318.17</v>
      </c>
      <c r="C137" s="137"/>
      <c r="D137" s="98"/>
      <c r="E137" s="137">
        <v>131.25</v>
      </c>
      <c r="F137" s="320"/>
      <c r="G137" s="321">
        <v>41.25</v>
      </c>
    </row>
    <row r="138" spans="1:7" x14ac:dyDescent="0.25">
      <c r="A138" s="150" t="s">
        <v>3</v>
      </c>
      <c r="B138" s="150"/>
      <c r="C138" s="330">
        <v>600</v>
      </c>
      <c r="D138" s="151">
        <v>600</v>
      </c>
      <c r="E138" s="150"/>
      <c r="F138" s="214"/>
      <c r="G138" s="71" t="s">
        <v>209</v>
      </c>
    </row>
    <row r="139" spans="1:7" x14ac:dyDescent="0.25">
      <c r="A139" s="150" t="s">
        <v>29</v>
      </c>
      <c r="B139" s="150"/>
      <c r="C139" s="330">
        <v>600</v>
      </c>
      <c r="D139" s="151">
        <v>600</v>
      </c>
      <c r="E139" s="150"/>
      <c r="F139" s="214"/>
      <c r="G139" s="71" t="s">
        <v>209</v>
      </c>
    </row>
    <row r="140" spans="1:7" x14ac:dyDescent="0.25">
      <c r="A140" s="150" t="s">
        <v>121</v>
      </c>
      <c r="B140" s="150"/>
      <c r="C140" s="330">
        <v>600</v>
      </c>
      <c r="D140" s="151">
        <v>600</v>
      </c>
      <c r="E140" s="150"/>
      <c r="F140" s="214"/>
      <c r="G140" s="71" t="s">
        <v>209</v>
      </c>
    </row>
    <row r="141" spans="1:7" ht="32.25" customHeight="1" x14ac:dyDescent="0.25">
      <c r="A141" s="223" t="s">
        <v>124</v>
      </c>
      <c r="B141" s="224">
        <v>0</v>
      </c>
      <c r="C141" s="224">
        <v>3000</v>
      </c>
      <c r="D141" s="224">
        <v>12000</v>
      </c>
      <c r="E141" s="224"/>
      <c r="F141" s="225"/>
      <c r="G141" s="226" t="s">
        <v>209</v>
      </c>
    </row>
    <row r="142" spans="1:7" x14ac:dyDescent="0.25">
      <c r="A142" s="148" t="s">
        <v>26</v>
      </c>
      <c r="B142" s="149">
        <v>0</v>
      </c>
      <c r="C142" s="149">
        <v>3000</v>
      </c>
      <c r="D142" s="149">
        <v>12000</v>
      </c>
      <c r="E142" s="149"/>
      <c r="F142" s="214"/>
      <c r="G142" s="71" t="s">
        <v>209</v>
      </c>
    </row>
    <row r="143" spans="1:7" s="266" customFormat="1" x14ac:dyDescent="0.25">
      <c r="A143" s="136" t="s">
        <v>231</v>
      </c>
      <c r="B143" s="135">
        <v>0</v>
      </c>
      <c r="C143" s="135">
        <v>3000</v>
      </c>
      <c r="D143" s="135">
        <v>12000</v>
      </c>
      <c r="E143" s="135"/>
      <c r="F143" s="264"/>
      <c r="G143" s="265" t="s">
        <v>209</v>
      </c>
    </row>
    <row r="144" spans="1:7" s="294" customFormat="1" ht="26.25" x14ac:dyDescent="0.25">
      <c r="A144" s="289" t="s">
        <v>62</v>
      </c>
      <c r="B144" s="290">
        <v>0</v>
      </c>
      <c r="C144" s="291">
        <v>3000</v>
      </c>
      <c r="D144" s="291">
        <v>12000</v>
      </c>
      <c r="E144" s="291">
        <v>0</v>
      </c>
      <c r="F144" s="292">
        <v>0</v>
      </c>
      <c r="G144" s="293" t="s">
        <v>209</v>
      </c>
    </row>
    <row r="145" spans="1:7" x14ac:dyDescent="0.25">
      <c r="A145" s="150" t="s">
        <v>2</v>
      </c>
      <c r="B145" s="152">
        <v>0</v>
      </c>
      <c r="C145" s="151">
        <v>3000</v>
      </c>
      <c r="D145" s="151">
        <v>1000</v>
      </c>
      <c r="E145" s="151"/>
      <c r="F145" s="214"/>
      <c r="G145" s="71" t="s">
        <v>209</v>
      </c>
    </row>
    <row r="146" spans="1:7" x14ac:dyDescent="0.25">
      <c r="A146" s="150" t="s">
        <v>23</v>
      </c>
      <c r="B146" s="152">
        <v>0</v>
      </c>
      <c r="C146" s="151">
        <v>3000</v>
      </c>
      <c r="D146" s="151">
        <v>1000</v>
      </c>
      <c r="E146" s="150"/>
      <c r="F146" s="214"/>
      <c r="G146" s="71" t="s">
        <v>209</v>
      </c>
    </row>
    <row r="147" spans="1:7" s="253" customFormat="1" x14ac:dyDescent="0.25">
      <c r="A147" s="258" t="s">
        <v>232</v>
      </c>
      <c r="B147" s="262">
        <v>0</v>
      </c>
      <c r="C147" s="262"/>
      <c r="D147" s="258"/>
      <c r="E147" s="258"/>
      <c r="F147" s="277"/>
      <c r="G147" s="278" t="s">
        <v>209</v>
      </c>
    </row>
    <row r="148" spans="1:7" x14ac:dyDescent="0.25">
      <c r="A148" s="148" t="s">
        <v>233</v>
      </c>
      <c r="B148" s="373">
        <v>0</v>
      </c>
      <c r="C148" s="179"/>
      <c r="D148" s="148"/>
      <c r="E148" s="148"/>
      <c r="F148" s="214"/>
      <c r="G148" s="71" t="s">
        <v>209</v>
      </c>
    </row>
    <row r="149" spans="1:7" x14ac:dyDescent="0.25">
      <c r="A149" s="150" t="s">
        <v>82</v>
      </c>
      <c r="B149" s="152">
        <v>0</v>
      </c>
      <c r="C149" s="151">
        <v>3000</v>
      </c>
      <c r="D149" s="151">
        <v>1000</v>
      </c>
      <c r="E149" s="152"/>
      <c r="F149" s="214"/>
      <c r="G149" s="71" t="s">
        <v>209</v>
      </c>
    </row>
    <row r="150" spans="1:7" s="253" customFormat="1" x14ac:dyDescent="0.25">
      <c r="A150" s="258" t="s">
        <v>234</v>
      </c>
      <c r="B150" s="262">
        <v>0</v>
      </c>
      <c r="C150" s="262"/>
      <c r="D150" s="258"/>
      <c r="E150" s="262"/>
      <c r="F150" s="277"/>
      <c r="G150" s="278" t="s">
        <v>209</v>
      </c>
    </row>
    <row r="151" spans="1:7" s="194" customFormat="1" x14ac:dyDescent="0.25">
      <c r="A151" s="271" t="s">
        <v>224</v>
      </c>
      <c r="B151" s="274">
        <v>0</v>
      </c>
      <c r="C151" s="271"/>
      <c r="D151" s="274"/>
      <c r="E151" s="271"/>
      <c r="F151" s="275"/>
      <c r="G151" s="276" t="s">
        <v>209</v>
      </c>
    </row>
    <row r="152" spans="1:7" x14ac:dyDescent="0.25">
      <c r="A152" s="150" t="s">
        <v>3</v>
      </c>
      <c r="B152" s="150"/>
      <c r="C152" s="150"/>
      <c r="D152" s="151">
        <v>11000</v>
      </c>
      <c r="E152" s="151"/>
      <c r="F152" s="214"/>
      <c r="G152" s="71" t="s">
        <v>209</v>
      </c>
    </row>
    <row r="153" spans="1:7" s="253" customFormat="1" x14ac:dyDescent="0.25">
      <c r="A153" s="258" t="s">
        <v>29</v>
      </c>
      <c r="B153" s="258"/>
      <c r="C153" s="258"/>
      <c r="D153" s="259">
        <v>11000</v>
      </c>
      <c r="E153" s="259"/>
      <c r="F153" s="277"/>
      <c r="G153" s="278" t="s">
        <v>209</v>
      </c>
    </row>
    <row r="154" spans="1:7" x14ac:dyDescent="0.25">
      <c r="A154" s="150" t="s">
        <v>118</v>
      </c>
      <c r="B154" s="151"/>
      <c r="C154" s="151"/>
      <c r="D154" s="151">
        <v>11000</v>
      </c>
      <c r="E154" s="150"/>
      <c r="F154" s="214"/>
      <c r="G154" s="71" t="s">
        <v>209</v>
      </c>
    </row>
    <row r="155" spans="1:7" ht="36.75" customHeight="1" x14ac:dyDescent="0.25">
      <c r="A155" s="315" t="s">
        <v>125</v>
      </c>
      <c r="B155" s="332">
        <v>1595.31</v>
      </c>
      <c r="C155" s="332">
        <v>6600</v>
      </c>
      <c r="D155" s="316">
        <v>6600</v>
      </c>
      <c r="E155" s="332">
        <f>E165</f>
        <v>1550</v>
      </c>
      <c r="F155" s="350">
        <f>E155/D155*100</f>
        <v>23.484848484848484</v>
      </c>
      <c r="G155" s="351">
        <f>E155/B155*100</f>
        <v>97.159799662761472</v>
      </c>
    </row>
    <row r="156" spans="1:7" x14ac:dyDescent="0.25">
      <c r="A156" s="150" t="s">
        <v>26</v>
      </c>
      <c r="B156" s="324">
        <v>1595.31</v>
      </c>
      <c r="C156" s="324">
        <v>6600</v>
      </c>
      <c r="D156" s="324">
        <v>6600</v>
      </c>
      <c r="E156" s="324">
        <v>0</v>
      </c>
      <c r="F156" s="369">
        <f t="shared" ref="F156:F166" si="0">E156/B156*100</f>
        <v>0</v>
      </c>
      <c r="G156" s="370">
        <f t="shared" ref="G156:G166" si="1">E156/B156*100</f>
        <v>0</v>
      </c>
    </row>
    <row r="157" spans="1:7" x14ac:dyDescent="0.25">
      <c r="A157" s="148" t="s">
        <v>235</v>
      </c>
      <c r="B157" s="325">
        <v>1595.31</v>
      </c>
      <c r="C157" s="325">
        <v>6600</v>
      </c>
      <c r="D157" s="325">
        <v>6600</v>
      </c>
      <c r="E157" s="325">
        <v>0</v>
      </c>
      <c r="F157" s="369">
        <f t="shared" si="0"/>
        <v>0</v>
      </c>
      <c r="G157" s="370">
        <f t="shared" si="1"/>
        <v>0</v>
      </c>
    </row>
    <row r="158" spans="1:7" s="294" customFormat="1" x14ac:dyDescent="0.25">
      <c r="A158" s="289" t="s">
        <v>64</v>
      </c>
      <c r="B158" s="326">
        <v>1595.31</v>
      </c>
      <c r="C158" s="326">
        <v>6600</v>
      </c>
      <c r="D158" s="326">
        <v>6600</v>
      </c>
      <c r="E158" s="325">
        <v>0</v>
      </c>
      <c r="F158" s="369">
        <f t="shared" si="0"/>
        <v>0</v>
      </c>
      <c r="G158" s="370">
        <f t="shared" si="1"/>
        <v>0</v>
      </c>
    </row>
    <row r="159" spans="1:7" s="263" customFormat="1" x14ac:dyDescent="0.25">
      <c r="A159" s="258" t="s">
        <v>2</v>
      </c>
      <c r="B159" s="281">
        <v>1595.31</v>
      </c>
      <c r="C159" s="281">
        <v>6400</v>
      </c>
      <c r="D159" s="281">
        <v>6300</v>
      </c>
      <c r="E159" s="325">
        <v>0</v>
      </c>
      <c r="F159" s="369">
        <f t="shared" si="0"/>
        <v>0</v>
      </c>
      <c r="G159" s="370">
        <f t="shared" si="1"/>
        <v>0</v>
      </c>
    </row>
    <row r="160" spans="1:7" s="253" customFormat="1" x14ac:dyDescent="0.25">
      <c r="A160" s="258" t="s">
        <v>23</v>
      </c>
      <c r="B160" s="281">
        <v>1595.31</v>
      </c>
      <c r="C160" s="281">
        <v>6400</v>
      </c>
      <c r="D160" s="281">
        <v>6300</v>
      </c>
      <c r="E160" s="325">
        <v>0</v>
      </c>
      <c r="F160" s="369">
        <f t="shared" si="0"/>
        <v>0</v>
      </c>
      <c r="G160" s="370">
        <f t="shared" si="1"/>
        <v>0</v>
      </c>
    </row>
    <row r="161" spans="1:8" s="323" customFormat="1" x14ac:dyDescent="0.25">
      <c r="A161" s="136" t="s">
        <v>73</v>
      </c>
      <c r="B161" s="327"/>
      <c r="C161" s="327">
        <v>1700</v>
      </c>
      <c r="D161" s="327">
        <v>1700</v>
      </c>
      <c r="E161" s="327"/>
      <c r="F161" s="369">
        <v>0</v>
      </c>
      <c r="G161" s="370">
        <v>0</v>
      </c>
    </row>
    <row r="162" spans="1:8" x14ac:dyDescent="0.25">
      <c r="A162" s="150" t="s">
        <v>77</v>
      </c>
      <c r="B162" s="324">
        <v>495.31</v>
      </c>
      <c r="C162" s="324">
        <v>1000</v>
      </c>
      <c r="D162" s="324">
        <v>1200</v>
      </c>
      <c r="E162" s="324">
        <v>0</v>
      </c>
      <c r="F162" s="369">
        <f t="shared" si="0"/>
        <v>0</v>
      </c>
      <c r="G162" s="370">
        <f t="shared" si="1"/>
        <v>0</v>
      </c>
    </row>
    <row r="163" spans="1:8" s="194" customFormat="1" x14ac:dyDescent="0.25">
      <c r="A163" s="271" t="s">
        <v>233</v>
      </c>
      <c r="B163" s="306">
        <v>495.31</v>
      </c>
      <c r="C163" s="306"/>
      <c r="D163" s="306"/>
      <c r="E163" s="306">
        <v>0</v>
      </c>
      <c r="F163" s="369">
        <f t="shared" si="0"/>
        <v>0</v>
      </c>
      <c r="G163" s="370">
        <f t="shared" si="1"/>
        <v>0</v>
      </c>
    </row>
    <row r="164" spans="1:8" x14ac:dyDescent="0.25">
      <c r="A164" s="150" t="s">
        <v>82</v>
      </c>
      <c r="B164" s="324"/>
      <c r="C164" s="324">
        <v>200</v>
      </c>
      <c r="D164" s="324"/>
      <c r="E164" s="324"/>
      <c r="F164" s="369">
        <v>0</v>
      </c>
      <c r="G164" s="370">
        <v>0</v>
      </c>
    </row>
    <row r="165" spans="1:8" s="323" customFormat="1" x14ac:dyDescent="0.25">
      <c r="A165" s="136" t="s">
        <v>91</v>
      </c>
      <c r="B165" s="327">
        <v>1100</v>
      </c>
      <c r="C165" s="327">
        <v>3500</v>
      </c>
      <c r="D165" s="327">
        <v>3400</v>
      </c>
      <c r="E165" s="327">
        <v>1550</v>
      </c>
      <c r="F165" s="369">
        <f t="shared" si="0"/>
        <v>140.90909090909091</v>
      </c>
      <c r="G165" s="370">
        <f>E165/B165*100</f>
        <v>140.90909090909091</v>
      </c>
    </row>
    <row r="166" spans="1:8" s="280" customFormat="1" x14ac:dyDescent="0.25">
      <c r="A166" s="271" t="s">
        <v>115</v>
      </c>
      <c r="B166" s="306">
        <v>1100</v>
      </c>
      <c r="C166" s="306"/>
      <c r="D166" s="306"/>
      <c r="E166" s="306">
        <v>1550</v>
      </c>
      <c r="F166" s="369">
        <f t="shared" si="0"/>
        <v>140.90909090909091</v>
      </c>
      <c r="G166" s="370">
        <f t="shared" si="1"/>
        <v>140.90909090909091</v>
      </c>
    </row>
    <row r="167" spans="1:8" s="253" customFormat="1" x14ac:dyDescent="0.25">
      <c r="A167" s="258" t="s">
        <v>3</v>
      </c>
      <c r="B167" s="262"/>
      <c r="C167" s="309">
        <v>200</v>
      </c>
      <c r="D167" s="309">
        <v>300</v>
      </c>
      <c r="E167" s="259"/>
      <c r="F167" s="369">
        <v>0</v>
      </c>
      <c r="G167" s="370">
        <v>0</v>
      </c>
    </row>
    <row r="168" spans="1:8" s="266" customFormat="1" x14ac:dyDescent="0.25">
      <c r="A168" s="136" t="s">
        <v>29</v>
      </c>
      <c r="B168" s="141"/>
      <c r="C168" s="139">
        <v>200</v>
      </c>
      <c r="D168" s="139">
        <v>300</v>
      </c>
      <c r="E168" s="135"/>
      <c r="F168" s="369">
        <v>0</v>
      </c>
      <c r="G168" s="370">
        <v>0</v>
      </c>
    </row>
    <row r="169" spans="1:8" x14ac:dyDescent="0.25">
      <c r="A169" s="150" t="s">
        <v>118</v>
      </c>
      <c r="B169" s="152"/>
      <c r="C169" s="330">
        <v>100</v>
      </c>
      <c r="D169" s="330">
        <v>200</v>
      </c>
      <c r="E169" s="151"/>
      <c r="F169" s="369">
        <v>0</v>
      </c>
      <c r="G169" s="370">
        <v>0</v>
      </c>
    </row>
    <row r="170" spans="1:8" x14ac:dyDescent="0.25">
      <c r="A170" s="150" t="s">
        <v>121</v>
      </c>
      <c r="B170" s="150"/>
      <c r="C170" s="330">
        <v>100</v>
      </c>
      <c r="D170" s="330">
        <v>100</v>
      </c>
      <c r="E170" s="150"/>
      <c r="F170" s="369">
        <v>0</v>
      </c>
      <c r="G170" s="370">
        <v>0</v>
      </c>
    </row>
    <row r="171" spans="1:8" ht="39.75" customHeight="1" x14ac:dyDescent="0.25">
      <c r="A171" s="315" t="s">
        <v>126</v>
      </c>
      <c r="B171" s="329">
        <v>420</v>
      </c>
      <c r="C171" s="316">
        <v>4000</v>
      </c>
      <c r="D171" s="316">
        <v>4000</v>
      </c>
      <c r="E171" s="380">
        <v>258</v>
      </c>
      <c r="F171" s="372">
        <f>E171/D171*100</f>
        <v>6.45</v>
      </c>
      <c r="G171" s="318">
        <f>E171/B171*100</f>
        <v>61.428571428571431</v>
      </c>
      <c r="H171" s="374"/>
    </row>
    <row r="172" spans="1:8" ht="23.25" customHeight="1" x14ac:dyDescent="0.25">
      <c r="A172" s="150" t="s">
        <v>26</v>
      </c>
      <c r="B172" s="330">
        <v>420</v>
      </c>
      <c r="C172" s="151">
        <v>4000</v>
      </c>
      <c r="D172" s="324">
        <v>4000</v>
      </c>
      <c r="E172" s="375">
        <v>258</v>
      </c>
      <c r="F172" s="379">
        <f t="shared" ref="F172:F176" si="2">E172/D172*100</f>
        <v>6.45</v>
      </c>
      <c r="G172" s="371">
        <f t="shared" ref="G172:G176" si="3">E172/D172*100</f>
        <v>6.45</v>
      </c>
    </row>
    <row r="173" spans="1:8" s="294" customFormat="1" ht="18" customHeight="1" x14ac:dyDescent="0.25">
      <c r="A173" s="289" t="s">
        <v>61</v>
      </c>
      <c r="B173" s="331">
        <v>420</v>
      </c>
      <c r="C173" s="291">
        <v>4000</v>
      </c>
      <c r="D173" s="326">
        <v>4000</v>
      </c>
      <c r="E173" s="376">
        <v>258</v>
      </c>
      <c r="F173" s="379">
        <f t="shared" si="2"/>
        <v>6.45</v>
      </c>
      <c r="G173" s="371">
        <f t="shared" si="3"/>
        <v>6.45</v>
      </c>
    </row>
    <row r="174" spans="1:8" s="253" customFormat="1" x14ac:dyDescent="0.25">
      <c r="A174" s="258" t="s">
        <v>2</v>
      </c>
      <c r="B174" s="309">
        <v>420</v>
      </c>
      <c r="C174" s="259">
        <v>4000</v>
      </c>
      <c r="D174" s="281">
        <v>4000</v>
      </c>
      <c r="E174" s="377">
        <v>258</v>
      </c>
      <c r="F174" s="379">
        <f t="shared" si="2"/>
        <v>6.45</v>
      </c>
      <c r="G174" s="371">
        <f t="shared" si="3"/>
        <v>6.45</v>
      </c>
    </row>
    <row r="175" spans="1:8" x14ac:dyDescent="0.25">
      <c r="A175" s="150" t="s">
        <v>23</v>
      </c>
      <c r="B175" s="330">
        <v>420</v>
      </c>
      <c r="C175" s="151">
        <v>4000</v>
      </c>
      <c r="D175" s="324">
        <v>4000</v>
      </c>
      <c r="E175" s="375">
        <v>258</v>
      </c>
      <c r="F175" s="379">
        <f t="shared" si="2"/>
        <v>6.45</v>
      </c>
      <c r="G175" s="371">
        <f t="shared" si="3"/>
        <v>6.45</v>
      </c>
    </row>
    <row r="176" spans="1:8" x14ac:dyDescent="0.25">
      <c r="A176" s="150" t="s">
        <v>73</v>
      </c>
      <c r="B176" s="330">
        <v>420</v>
      </c>
      <c r="C176" s="151">
        <v>4000</v>
      </c>
      <c r="D176" s="324">
        <v>4000</v>
      </c>
      <c r="E176" s="375">
        <v>258</v>
      </c>
      <c r="F176" s="379">
        <f t="shared" si="2"/>
        <v>6.45</v>
      </c>
      <c r="G176" s="371">
        <f t="shared" si="3"/>
        <v>6.45</v>
      </c>
    </row>
    <row r="177" spans="1:7" s="194" customFormat="1" x14ac:dyDescent="0.25">
      <c r="A177" s="271" t="s">
        <v>74</v>
      </c>
      <c r="B177" s="274">
        <v>420</v>
      </c>
      <c r="C177" s="274"/>
      <c r="D177" s="328"/>
      <c r="E177" s="378">
        <v>258</v>
      </c>
      <c r="F177" s="379">
        <v>0</v>
      </c>
      <c r="G177" s="371">
        <v>0</v>
      </c>
    </row>
    <row r="178" spans="1:7" ht="37.5" customHeight="1" x14ac:dyDescent="0.25">
      <c r="A178" s="315" t="s">
        <v>127</v>
      </c>
      <c r="B178" s="316">
        <v>1737.33</v>
      </c>
      <c r="C178" s="316">
        <v>9165</v>
      </c>
      <c r="D178" s="332">
        <v>14000</v>
      </c>
      <c r="E178" s="332">
        <v>5389.86</v>
      </c>
      <c r="F178" s="385">
        <f>E178/D178*100</f>
        <v>38.499000000000002</v>
      </c>
      <c r="G178" s="386">
        <f>E178/B178*100</f>
        <v>310.2381240178895</v>
      </c>
    </row>
    <row r="179" spans="1:7" x14ac:dyDescent="0.25">
      <c r="A179" s="148" t="s">
        <v>26</v>
      </c>
      <c r="B179" s="149">
        <v>1737.33</v>
      </c>
      <c r="C179" s="149">
        <v>9165</v>
      </c>
      <c r="D179" s="149">
        <v>14000</v>
      </c>
      <c r="E179" s="325">
        <v>5389.86</v>
      </c>
      <c r="F179" s="381">
        <f t="shared" ref="F179:F199" si="4">E179/D179*100</f>
        <v>38.499000000000002</v>
      </c>
      <c r="G179" s="384">
        <f t="shared" ref="G179:G196" si="5">E179/B179*100</f>
        <v>310.2381240178895</v>
      </c>
    </row>
    <row r="180" spans="1:7" s="294" customFormat="1" x14ac:dyDescent="0.25">
      <c r="A180" s="289" t="s">
        <v>54</v>
      </c>
      <c r="B180" s="291">
        <v>1737.33</v>
      </c>
      <c r="C180" s="291">
        <v>9165</v>
      </c>
      <c r="D180" s="291">
        <v>14000</v>
      </c>
      <c r="E180" s="326">
        <v>5389.86</v>
      </c>
      <c r="F180" s="382">
        <f t="shared" si="4"/>
        <v>38.499000000000002</v>
      </c>
      <c r="G180" s="384">
        <f t="shared" si="5"/>
        <v>310.2381240178895</v>
      </c>
    </row>
    <row r="181" spans="1:7" x14ac:dyDescent="0.25">
      <c r="A181" s="150" t="s">
        <v>2</v>
      </c>
      <c r="B181" s="151">
        <v>1737.33</v>
      </c>
      <c r="C181" s="151">
        <v>6765</v>
      </c>
      <c r="D181" s="151">
        <v>12000</v>
      </c>
      <c r="E181" s="324">
        <v>1737.33</v>
      </c>
      <c r="F181" s="383">
        <f t="shared" si="4"/>
        <v>14.47775</v>
      </c>
      <c r="G181" s="384">
        <f t="shared" si="5"/>
        <v>100</v>
      </c>
    </row>
    <row r="182" spans="1:7" x14ac:dyDescent="0.25">
      <c r="A182" s="150" t="s">
        <v>22</v>
      </c>
      <c r="B182" s="150"/>
      <c r="C182" s="152">
        <v>500</v>
      </c>
      <c r="D182" s="151">
        <v>1100</v>
      </c>
      <c r="E182" s="324">
        <v>344.02</v>
      </c>
      <c r="F182" s="383">
        <f t="shared" si="4"/>
        <v>31.274545454545454</v>
      </c>
      <c r="G182" s="384">
        <v>0</v>
      </c>
    </row>
    <row r="183" spans="1:7" x14ac:dyDescent="0.25">
      <c r="A183" s="150" t="s">
        <v>111</v>
      </c>
      <c r="B183" s="150"/>
      <c r="C183" s="152">
        <v>500</v>
      </c>
      <c r="D183" s="151">
        <v>1100</v>
      </c>
      <c r="E183" s="324">
        <v>344.02</v>
      </c>
      <c r="F183" s="383">
        <f t="shared" si="4"/>
        <v>31.274545454545454</v>
      </c>
      <c r="G183" s="384">
        <v>0</v>
      </c>
    </row>
    <row r="184" spans="1:7" s="280" customFormat="1" x14ac:dyDescent="0.25">
      <c r="A184" s="271" t="s">
        <v>112</v>
      </c>
      <c r="B184" s="274"/>
      <c r="C184" s="274"/>
      <c r="D184" s="70"/>
      <c r="E184" s="306">
        <v>344.02</v>
      </c>
      <c r="F184" s="381">
        <v>0</v>
      </c>
      <c r="G184" s="384">
        <v>0</v>
      </c>
    </row>
    <row r="185" spans="1:7" s="253" customFormat="1" x14ac:dyDescent="0.25">
      <c r="A185" s="258" t="s">
        <v>23</v>
      </c>
      <c r="B185" s="262"/>
      <c r="C185" s="259">
        <v>1500</v>
      </c>
      <c r="D185" s="259">
        <v>6000</v>
      </c>
      <c r="E185" s="281">
        <f>E186+E190</f>
        <v>5045.84</v>
      </c>
      <c r="F185" s="383">
        <f t="shared" si="4"/>
        <v>84.097333333333339</v>
      </c>
      <c r="G185" s="384">
        <v>0</v>
      </c>
    </row>
    <row r="186" spans="1:7" s="266" customFormat="1" x14ac:dyDescent="0.25">
      <c r="A186" s="136" t="s">
        <v>77</v>
      </c>
      <c r="B186" s="141">
        <v>972.33</v>
      </c>
      <c r="C186" s="135">
        <v>1500</v>
      </c>
      <c r="D186" s="135">
        <v>4300</v>
      </c>
      <c r="E186" s="327">
        <f>E187+E188+E189</f>
        <v>3345.8399999999997</v>
      </c>
      <c r="F186" s="383">
        <f t="shared" si="4"/>
        <v>77.810232558139518</v>
      </c>
      <c r="G186" s="384">
        <f t="shared" si="5"/>
        <v>344.10539631606548</v>
      </c>
    </row>
    <row r="187" spans="1:7" s="194" customFormat="1" x14ac:dyDescent="0.25">
      <c r="A187" s="271" t="s">
        <v>78</v>
      </c>
      <c r="B187" s="274">
        <v>972.33</v>
      </c>
      <c r="C187" s="274"/>
      <c r="D187" s="70"/>
      <c r="E187" s="306">
        <v>1110.99</v>
      </c>
      <c r="F187" s="381">
        <v>0</v>
      </c>
      <c r="G187" s="384">
        <f t="shared" si="5"/>
        <v>114.26059054024869</v>
      </c>
    </row>
    <row r="188" spans="1:7" s="194" customFormat="1" x14ac:dyDescent="0.25">
      <c r="A188" s="271" t="s">
        <v>101</v>
      </c>
      <c r="B188" s="274"/>
      <c r="C188" s="274"/>
      <c r="D188" s="274"/>
      <c r="E188" s="306">
        <v>2000</v>
      </c>
      <c r="F188" s="381">
        <v>0</v>
      </c>
      <c r="G188" s="384">
        <v>0</v>
      </c>
    </row>
    <row r="189" spans="1:7" s="194" customFormat="1" x14ac:dyDescent="0.25">
      <c r="A189" s="271" t="s">
        <v>81</v>
      </c>
      <c r="B189" s="274"/>
      <c r="C189" s="274"/>
      <c r="D189" s="274"/>
      <c r="E189" s="306">
        <v>234.85</v>
      </c>
      <c r="F189" s="381">
        <v>0</v>
      </c>
      <c r="G189" s="384">
        <v>0</v>
      </c>
    </row>
    <row r="190" spans="1:7" x14ac:dyDescent="0.25">
      <c r="A190" s="150" t="s">
        <v>82</v>
      </c>
      <c r="B190" s="152"/>
      <c r="C190" s="152"/>
      <c r="D190" s="151">
        <v>1700</v>
      </c>
      <c r="E190" s="324">
        <v>1700</v>
      </c>
      <c r="F190" s="383">
        <f t="shared" si="4"/>
        <v>100</v>
      </c>
      <c r="G190" s="384">
        <v>0</v>
      </c>
    </row>
    <row r="191" spans="1:7" s="194" customFormat="1" x14ac:dyDescent="0.25">
      <c r="A191" s="271" t="s">
        <v>85</v>
      </c>
      <c r="B191" s="274"/>
      <c r="C191" s="274"/>
      <c r="D191" s="70"/>
      <c r="E191" s="306">
        <v>1300</v>
      </c>
      <c r="F191" s="381">
        <v>0</v>
      </c>
      <c r="G191" s="384">
        <v>0</v>
      </c>
    </row>
    <row r="192" spans="1:7" s="194" customFormat="1" x14ac:dyDescent="0.25">
      <c r="A192" s="271" t="s">
        <v>88</v>
      </c>
      <c r="B192" s="274"/>
      <c r="C192" s="274"/>
      <c r="D192" s="70"/>
      <c r="E192" s="306">
        <v>400</v>
      </c>
      <c r="F192" s="381">
        <v>0</v>
      </c>
      <c r="G192" s="384">
        <v>0</v>
      </c>
    </row>
    <row r="193" spans="1:7" s="253" customFormat="1" ht="26.25" x14ac:dyDescent="0.25">
      <c r="A193" s="258" t="s">
        <v>27</v>
      </c>
      <c r="B193" s="262">
        <v>0</v>
      </c>
      <c r="C193" s="259">
        <v>4000</v>
      </c>
      <c r="D193" s="259">
        <v>4050</v>
      </c>
      <c r="E193" s="281">
        <v>0</v>
      </c>
      <c r="F193" s="383">
        <f t="shared" si="4"/>
        <v>0</v>
      </c>
      <c r="G193" s="384">
        <v>0</v>
      </c>
    </row>
    <row r="194" spans="1:7" s="253" customFormat="1" ht="26.25" x14ac:dyDescent="0.25">
      <c r="A194" s="258" t="s">
        <v>139</v>
      </c>
      <c r="B194" s="262">
        <v>0</v>
      </c>
      <c r="C194" s="259">
        <v>4000</v>
      </c>
      <c r="D194" s="259">
        <v>4050</v>
      </c>
      <c r="E194" s="281">
        <v>0</v>
      </c>
      <c r="F194" s="383">
        <f t="shared" si="4"/>
        <v>0</v>
      </c>
      <c r="G194" s="384">
        <v>0</v>
      </c>
    </row>
    <row r="195" spans="1:7" x14ac:dyDescent="0.25">
      <c r="A195" s="150" t="s">
        <v>28</v>
      </c>
      <c r="B195" s="330">
        <v>765</v>
      </c>
      <c r="C195" s="330">
        <v>765</v>
      </c>
      <c r="D195" s="151">
        <v>850</v>
      </c>
      <c r="E195" s="324">
        <v>0</v>
      </c>
      <c r="F195" s="383">
        <f t="shared" si="4"/>
        <v>0</v>
      </c>
      <c r="G195" s="384">
        <f t="shared" si="5"/>
        <v>0</v>
      </c>
    </row>
    <row r="196" spans="1:7" s="253" customFormat="1" x14ac:dyDescent="0.25">
      <c r="A196" s="258" t="s">
        <v>128</v>
      </c>
      <c r="B196" s="309">
        <v>765</v>
      </c>
      <c r="C196" s="309">
        <v>765</v>
      </c>
      <c r="D196" s="309">
        <v>850</v>
      </c>
      <c r="E196" s="281">
        <v>0</v>
      </c>
      <c r="F196" s="383">
        <f t="shared" si="4"/>
        <v>0</v>
      </c>
      <c r="G196" s="384">
        <f t="shared" si="5"/>
        <v>0</v>
      </c>
    </row>
    <row r="197" spans="1:7" x14ac:dyDescent="0.25">
      <c r="A197" s="148" t="s">
        <v>129</v>
      </c>
      <c r="B197" s="179"/>
      <c r="C197" s="179"/>
      <c r="D197" s="179"/>
      <c r="E197" s="325">
        <v>0</v>
      </c>
      <c r="F197" s="381">
        <v>0</v>
      </c>
      <c r="G197" s="384">
        <v>0</v>
      </c>
    </row>
    <row r="198" spans="1:7" x14ac:dyDescent="0.25">
      <c r="A198" s="150" t="s">
        <v>3</v>
      </c>
      <c r="B198" s="152"/>
      <c r="C198" s="151">
        <v>2400</v>
      </c>
      <c r="D198" s="151">
        <v>2000</v>
      </c>
      <c r="E198" s="324"/>
      <c r="F198" s="381">
        <f t="shared" si="4"/>
        <v>0</v>
      </c>
      <c r="G198" s="384">
        <v>0</v>
      </c>
    </row>
    <row r="199" spans="1:7" s="253" customFormat="1" x14ac:dyDescent="0.25">
      <c r="A199" s="258" t="s">
        <v>29</v>
      </c>
      <c r="B199" s="262"/>
      <c r="C199" s="259">
        <v>2400</v>
      </c>
      <c r="D199" s="259">
        <v>2000</v>
      </c>
      <c r="E199" s="281"/>
      <c r="F199" s="381">
        <f t="shared" si="4"/>
        <v>0</v>
      </c>
      <c r="G199" s="384">
        <v>0</v>
      </c>
    </row>
    <row r="200" spans="1:7" s="253" customFormat="1" ht="29.25" customHeight="1" x14ac:dyDescent="0.25">
      <c r="A200" s="223" t="s">
        <v>236</v>
      </c>
      <c r="B200" s="224">
        <v>6808.88</v>
      </c>
      <c r="C200" s="333">
        <v>0</v>
      </c>
      <c r="D200" s="333">
        <v>0</v>
      </c>
      <c r="E200" s="333">
        <v>0</v>
      </c>
      <c r="F200" s="225"/>
      <c r="G200" s="226">
        <v>0</v>
      </c>
    </row>
    <row r="201" spans="1:7" s="263" customFormat="1" x14ac:dyDescent="0.25">
      <c r="A201" s="258" t="s">
        <v>237</v>
      </c>
      <c r="B201" s="259">
        <v>6808.88</v>
      </c>
      <c r="C201" s="262"/>
      <c r="D201" s="259"/>
      <c r="E201" s="259">
        <v>0</v>
      </c>
      <c r="F201" s="260"/>
      <c r="G201" s="261">
        <v>0</v>
      </c>
    </row>
    <row r="202" spans="1:7" x14ac:dyDescent="0.25">
      <c r="A202" s="148" t="s">
        <v>238</v>
      </c>
      <c r="B202" s="149">
        <v>6808.88</v>
      </c>
      <c r="C202" s="179"/>
      <c r="D202" s="149"/>
      <c r="E202" s="149">
        <v>0</v>
      </c>
      <c r="F202" s="214"/>
      <c r="G202" s="71">
        <v>0</v>
      </c>
    </row>
    <row r="203" spans="1:7" x14ac:dyDescent="0.25">
      <c r="A203" s="169" t="s">
        <v>239</v>
      </c>
      <c r="B203" s="170">
        <v>6808.88</v>
      </c>
      <c r="C203" s="171"/>
      <c r="D203" s="170"/>
      <c r="E203" s="170">
        <v>0</v>
      </c>
      <c r="F203" s="227"/>
      <c r="G203" s="168">
        <v>0</v>
      </c>
    </row>
    <row r="204" spans="1:7" x14ac:dyDescent="0.25">
      <c r="A204" s="150" t="s">
        <v>240</v>
      </c>
      <c r="B204" s="151">
        <v>6808.88</v>
      </c>
      <c r="C204" s="152"/>
      <c r="D204" s="151"/>
      <c r="E204" s="151">
        <v>0</v>
      </c>
      <c r="F204" s="214"/>
      <c r="G204" s="71">
        <v>0</v>
      </c>
    </row>
    <row r="205" spans="1:7" x14ac:dyDescent="0.25">
      <c r="A205" s="150" t="s">
        <v>241</v>
      </c>
      <c r="B205" s="151">
        <v>6808.88</v>
      </c>
      <c r="C205" s="152"/>
      <c r="D205" s="151"/>
      <c r="E205" s="151">
        <v>0</v>
      </c>
      <c r="F205" s="214"/>
      <c r="G205" s="71">
        <v>0</v>
      </c>
    </row>
    <row r="206" spans="1:7" x14ac:dyDescent="0.25">
      <c r="A206" s="150" t="s">
        <v>242</v>
      </c>
      <c r="B206" s="151">
        <v>1217.82</v>
      </c>
      <c r="C206" s="152"/>
      <c r="D206" s="151"/>
      <c r="E206" s="151">
        <v>0</v>
      </c>
      <c r="F206" s="214"/>
      <c r="G206" s="71">
        <v>0</v>
      </c>
    </row>
    <row r="207" spans="1:7" x14ac:dyDescent="0.25">
      <c r="A207" s="148" t="s">
        <v>243</v>
      </c>
      <c r="B207" s="179">
        <v>709.32</v>
      </c>
      <c r="C207" s="179"/>
      <c r="D207" s="148"/>
      <c r="E207" s="149">
        <v>0</v>
      </c>
      <c r="F207" s="214"/>
      <c r="G207" s="71">
        <v>0</v>
      </c>
    </row>
    <row r="208" spans="1:7" s="280" customFormat="1" x14ac:dyDescent="0.25">
      <c r="A208" s="271" t="s">
        <v>244</v>
      </c>
      <c r="B208" s="274">
        <v>508.5</v>
      </c>
      <c r="C208" s="271"/>
      <c r="D208" s="70"/>
      <c r="E208" s="70">
        <v>0</v>
      </c>
      <c r="F208" s="272"/>
      <c r="G208" s="273">
        <v>0</v>
      </c>
    </row>
    <row r="209" spans="1:7" s="263" customFormat="1" x14ac:dyDescent="0.25">
      <c r="A209" s="258" t="s">
        <v>245</v>
      </c>
      <c r="B209" s="259">
        <v>3591.06</v>
      </c>
      <c r="C209" s="258"/>
      <c r="D209" s="259"/>
      <c r="E209" s="259">
        <v>0</v>
      </c>
      <c r="F209" s="260"/>
      <c r="G209" s="261">
        <v>0</v>
      </c>
    </row>
    <row r="210" spans="1:7" x14ac:dyDescent="0.25">
      <c r="A210" s="148" t="s">
        <v>246</v>
      </c>
      <c r="B210" s="179">
        <v>96.06</v>
      </c>
      <c r="C210" s="148"/>
      <c r="D210" s="149"/>
      <c r="E210" s="149">
        <v>0</v>
      </c>
      <c r="F210" s="214"/>
      <c r="G210" s="71">
        <v>0</v>
      </c>
    </row>
    <row r="211" spans="1:7" s="266" customFormat="1" x14ac:dyDescent="0.25">
      <c r="A211" s="140" t="s">
        <v>247</v>
      </c>
      <c r="B211" s="98">
        <v>3495</v>
      </c>
      <c r="C211" s="140"/>
      <c r="D211" s="98"/>
      <c r="E211" s="98">
        <v>0</v>
      </c>
      <c r="F211" s="320"/>
      <c r="G211" s="321">
        <v>0</v>
      </c>
    </row>
    <row r="212" spans="1:7" x14ac:dyDescent="0.25">
      <c r="A212" s="150" t="s">
        <v>234</v>
      </c>
      <c r="B212" s="151">
        <v>2000</v>
      </c>
      <c r="C212" s="150"/>
      <c r="D212" s="151"/>
      <c r="E212" s="151">
        <v>0</v>
      </c>
      <c r="F212" s="214"/>
      <c r="G212" s="71">
        <v>0</v>
      </c>
    </row>
    <row r="213" spans="1:7" s="194" customFormat="1" x14ac:dyDescent="0.25">
      <c r="A213" s="271" t="s">
        <v>224</v>
      </c>
      <c r="B213" s="70">
        <v>1208.56</v>
      </c>
      <c r="C213" s="271"/>
      <c r="D213" s="70"/>
      <c r="E213" s="70">
        <v>0</v>
      </c>
      <c r="F213" s="275"/>
      <c r="G213" s="276">
        <v>0</v>
      </c>
    </row>
    <row r="214" spans="1:7" s="194" customFormat="1" x14ac:dyDescent="0.25">
      <c r="A214" s="271" t="s">
        <v>227</v>
      </c>
      <c r="B214" s="274">
        <v>791.44</v>
      </c>
      <c r="C214" s="271"/>
      <c r="D214" s="70"/>
      <c r="E214" s="70">
        <v>0</v>
      </c>
      <c r="F214" s="275"/>
      <c r="G214" s="276">
        <v>0</v>
      </c>
    </row>
    <row r="215" spans="1:7" s="253" customFormat="1" ht="23.25" customHeight="1" x14ac:dyDescent="0.25">
      <c r="A215" s="223" t="s">
        <v>130</v>
      </c>
      <c r="B215" s="224">
        <v>1937.06</v>
      </c>
      <c r="C215" s="224">
        <v>4000</v>
      </c>
      <c r="D215" s="224">
        <v>4000</v>
      </c>
      <c r="E215" s="224">
        <v>1306.67</v>
      </c>
      <c r="F215" s="225">
        <v>32.67</v>
      </c>
      <c r="G215" s="226">
        <v>67.459999999999994</v>
      </c>
    </row>
    <row r="216" spans="1:7" x14ac:dyDescent="0.25">
      <c r="A216" s="150" t="s">
        <v>26</v>
      </c>
      <c r="B216" s="151">
        <v>1937.06</v>
      </c>
      <c r="C216" s="151">
        <v>4000</v>
      </c>
      <c r="D216" s="151">
        <v>4000</v>
      </c>
      <c r="E216" s="151">
        <v>1306.67</v>
      </c>
      <c r="F216" s="214">
        <v>32.67</v>
      </c>
      <c r="G216" s="71">
        <v>67.459999999999994</v>
      </c>
    </row>
    <row r="217" spans="1:7" x14ac:dyDescent="0.25">
      <c r="A217" s="148" t="s">
        <v>56</v>
      </c>
      <c r="B217" s="149">
        <v>1937.06</v>
      </c>
      <c r="C217" s="149">
        <v>4000</v>
      </c>
      <c r="D217" s="149">
        <v>4000</v>
      </c>
      <c r="E217" s="149">
        <v>1306.67</v>
      </c>
      <c r="F217" s="214">
        <v>32.67</v>
      </c>
      <c r="G217" s="71">
        <v>67.459999999999994</v>
      </c>
    </row>
    <row r="218" spans="1:7" x14ac:dyDescent="0.25">
      <c r="A218" s="150" t="s">
        <v>2</v>
      </c>
      <c r="B218" s="151">
        <v>1937.06</v>
      </c>
      <c r="C218" s="151">
        <v>4000</v>
      </c>
      <c r="D218" s="151">
        <v>4000</v>
      </c>
      <c r="E218" s="151">
        <v>1306.67</v>
      </c>
      <c r="F218" s="214">
        <v>32.67</v>
      </c>
      <c r="G218" s="71">
        <v>67.459999999999994</v>
      </c>
    </row>
    <row r="219" spans="1:7" x14ac:dyDescent="0.25">
      <c r="A219" s="148" t="s">
        <v>23</v>
      </c>
      <c r="B219" s="149">
        <v>1937.06</v>
      </c>
      <c r="C219" s="149">
        <v>4000</v>
      </c>
      <c r="D219" s="149">
        <v>4000</v>
      </c>
      <c r="E219" s="149">
        <v>1306.67</v>
      </c>
      <c r="F219" s="214">
        <v>32.67</v>
      </c>
      <c r="G219" s="71">
        <v>67.459999999999994</v>
      </c>
    </row>
    <row r="220" spans="1:7" x14ac:dyDescent="0.25">
      <c r="A220" s="150" t="s">
        <v>77</v>
      </c>
      <c r="B220" s="151">
        <v>1937.06</v>
      </c>
      <c r="C220" s="151">
        <v>4000</v>
      </c>
      <c r="D220" s="151">
        <v>4000</v>
      </c>
      <c r="E220" s="151">
        <v>1306.67</v>
      </c>
      <c r="F220" s="214">
        <v>32.67</v>
      </c>
      <c r="G220" s="71">
        <v>67.459999999999994</v>
      </c>
    </row>
    <row r="221" spans="1:7" x14ac:dyDescent="0.25">
      <c r="A221" s="150" t="s">
        <v>101</v>
      </c>
      <c r="B221" s="151">
        <v>1937.06</v>
      </c>
      <c r="C221" s="152"/>
      <c r="D221" s="152"/>
      <c r="E221" s="151">
        <v>1306.67</v>
      </c>
      <c r="F221" s="214"/>
      <c r="G221" s="71">
        <v>67.459999999999994</v>
      </c>
    </row>
    <row r="222" spans="1:7" ht="27.75" customHeight="1" x14ac:dyDescent="0.25">
      <c r="A222" s="311" t="s">
        <v>131</v>
      </c>
      <c r="B222" s="312">
        <v>6509.73</v>
      </c>
      <c r="C222" s="312">
        <v>21200</v>
      </c>
      <c r="D222" s="312">
        <v>26250</v>
      </c>
      <c r="E222" s="312">
        <v>8289.9699999999993</v>
      </c>
      <c r="F222" s="313">
        <v>31.58</v>
      </c>
      <c r="G222" s="314">
        <v>127.35</v>
      </c>
    </row>
    <row r="223" spans="1:7" ht="25.5" customHeight="1" x14ac:dyDescent="0.25">
      <c r="A223" s="315" t="s">
        <v>132</v>
      </c>
      <c r="B223" s="316">
        <v>6509.73</v>
      </c>
      <c r="C223" s="316">
        <v>21200</v>
      </c>
      <c r="D223" s="316">
        <v>26250</v>
      </c>
      <c r="E223" s="316">
        <v>8289.9699999999993</v>
      </c>
      <c r="F223" s="317">
        <v>31.58</v>
      </c>
      <c r="G223" s="318">
        <v>127.35</v>
      </c>
    </row>
    <row r="224" spans="1:7" x14ac:dyDescent="0.25">
      <c r="A224" s="150" t="s">
        <v>26</v>
      </c>
      <c r="B224" s="151">
        <v>6509.73</v>
      </c>
      <c r="C224" s="151">
        <v>21200</v>
      </c>
      <c r="D224" s="151">
        <v>26250</v>
      </c>
      <c r="E224" s="151">
        <v>8289.9699999999993</v>
      </c>
      <c r="F224" s="214">
        <v>31.58</v>
      </c>
      <c r="G224" s="71">
        <v>127.35</v>
      </c>
    </row>
    <row r="225" spans="1:7" s="294" customFormat="1" x14ac:dyDescent="0.25">
      <c r="A225" s="289" t="s">
        <v>66</v>
      </c>
      <c r="B225" s="291">
        <v>2120.34</v>
      </c>
      <c r="C225" s="291">
        <v>6000</v>
      </c>
      <c r="D225" s="291">
        <v>12700</v>
      </c>
      <c r="E225" s="291">
        <v>4565.34</v>
      </c>
      <c r="F225" s="292">
        <v>35.950000000000003</v>
      </c>
      <c r="G225" s="293">
        <v>215.31</v>
      </c>
    </row>
    <row r="226" spans="1:7" s="253" customFormat="1" x14ac:dyDescent="0.25">
      <c r="A226" s="258" t="s">
        <v>2</v>
      </c>
      <c r="B226" s="259">
        <v>2120.34</v>
      </c>
      <c r="C226" s="259">
        <v>6000</v>
      </c>
      <c r="D226" s="259">
        <v>12700</v>
      </c>
      <c r="E226" s="259">
        <v>4565.34</v>
      </c>
      <c r="F226" s="277">
        <v>35.950000000000003</v>
      </c>
      <c r="G226" s="278">
        <v>215.31</v>
      </c>
    </row>
    <row r="227" spans="1:7" x14ac:dyDescent="0.25">
      <c r="A227" s="150" t="s">
        <v>22</v>
      </c>
      <c r="B227" s="151">
        <v>2120.34</v>
      </c>
      <c r="C227" s="151">
        <v>5600</v>
      </c>
      <c r="D227" s="151">
        <v>12300</v>
      </c>
      <c r="E227" s="151">
        <v>4565.34</v>
      </c>
      <c r="F227" s="214">
        <v>37.119999999999997</v>
      </c>
      <c r="G227" s="71">
        <v>215.31</v>
      </c>
    </row>
    <row r="228" spans="1:7" s="253" customFormat="1" x14ac:dyDescent="0.25">
      <c r="A228" s="258" t="s">
        <v>109</v>
      </c>
      <c r="B228" s="259">
        <v>1675.84</v>
      </c>
      <c r="C228" s="259">
        <v>4000</v>
      </c>
      <c r="D228" s="259">
        <v>10000</v>
      </c>
      <c r="E228" s="259">
        <v>3774.54</v>
      </c>
      <c r="F228" s="277">
        <v>37.75</v>
      </c>
      <c r="G228" s="278">
        <v>225.23</v>
      </c>
    </row>
    <row r="229" spans="1:7" s="194" customFormat="1" x14ac:dyDescent="0.25">
      <c r="A229" s="271" t="s">
        <v>110</v>
      </c>
      <c r="B229" s="70">
        <v>1675.84</v>
      </c>
      <c r="C229" s="274"/>
      <c r="D229" s="274"/>
      <c r="E229" s="70">
        <v>3774.54</v>
      </c>
      <c r="F229" s="275"/>
      <c r="G229" s="276">
        <v>225.23</v>
      </c>
    </row>
    <row r="230" spans="1:7" x14ac:dyDescent="0.25">
      <c r="A230" s="148" t="s">
        <v>111</v>
      </c>
      <c r="B230" s="179">
        <v>168</v>
      </c>
      <c r="C230" s="179">
        <v>800</v>
      </c>
      <c r="D230" s="179">
        <v>700</v>
      </c>
      <c r="E230" s="179">
        <v>168</v>
      </c>
      <c r="F230" s="214">
        <v>24</v>
      </c>
      <c r="G230" s="71">
        <v>100</v>
      </c>
    </row>
    <row r="231" spans="1:7" s="194" customFormat="1" x14ac:dyDescent="0.25">
      <c r="A231" s="271" t="s">
        <v>112</v>
      </c>
      <c r="B231" s="274">
        <v>168</v>
      </c>
      <c r="C231" s="274"/>
      <c r="D231" s="274"/>
      <c r="E231" s="274">
        <v>168</v>
      </c>
      <c r="F231" s="275"/>
      <c r="G231" s="276">
        <v>100</v>
      </c>
    </row>
    <row r="232" spans="1:7" x14ac:dyDescent="0.25">
      <c r="A232" s="150" t="s">
        <v>113</v>
      </c>
      <c r="B232" s="152">
        <v>276.5</v>
      </c>
      <c r="C232" s="152">
        <v>800</v>
      </c>
      <c r="D232" s="151">
        <v>1600</v>
      </c>
      <c r="E232" s="152">
        <v>622.79999999999995</v>
      </c>
      <c r="F232" s="214">
        <v>38.93</v>
      </c>
      <c r="G232" s="71">
        <v>225.24</v>
      </c>
    </row>
    <row r="233" spans="1:7" x14ac:dyDescent="0.25">
      <c r="A233" s="148" t="s">
        <v>114</v>
      </c>
      <c r="B233" s="179">
        <v>276.5</v>
      </c>
      <c r="C233" s="179"/>
      <c r="D233" s="179"/>
      <c r="E233" s="179">
        <v>622.79999999999995</v>
      </c>
      <c r="F233" s="214"/>
      <c r="G233" s="71">
        <v>225.24</v>
      </c>
    </row>
    <row r="234" spans="1:7" x14ac:dyDescent="0.25">
      <c r="A234" s="150" t="s">
        <v>23</v>
      </c>
      <c r="B234" s="152"/>
      <c r="C234" s="152">
        <v>400</v>
      </c>
      <c r="D234" s="152">
        <v>400</v>
      </c>
      <c r="E234" s="152"/>
      <c r="F234" s="214"/>
      <c r="G234" s="71" t="s">
        <v>209</v>
      </c>
    </row>
    <row r="235" spans="1:7" s="266" customFormat="1" x14ac:dyDescent="0.25">
      <c r="A235" s="136" t="s">
        <v>73</v>
      </c>
      <c r="B235" s="141"/>
      <c r="C235" s="141">
        <v>400</v>
      </c>
      <c r="D235" s="135">
        <v>400</v>
      </c>
      <c r="E235" s="135"/>
      <c r="F235" s="264"/>
      <c r="G235" s="265" t="s">
        <v>209</v>
      </c>
    </row>
    <row r="236" spans="1:7" s="294" customFormat="1" x14ac:dyDescent="0.25">
      <c r="A236" s="289" t="s">
        <v>67</v>
      </c>
      <c r="B236" s="290">
        <v>658.55</v>
      </c>
      <c r="C236" s="291">
        <v>3400</v>
      </c>
      <c r="D236" s="291">
        <v>2950</v>
      </c>
      <c r="E236" s="291">
        <v>558.72</v>
      </c>
      <c r="F236" s="292">
        <v>18.940000000000001</v>
      </c>
      <c r="G236" s="293">
        <v>84.84</v>
      </c>
    </row>
    <row r="237" spans="1:7" x14ac:dyDescent="0.25">
      <c r="A237" s="150" t="s">
        <v>2</v>
      </c>
      <c r="B237" s="152">
        <v>658.55</v>
      </c>
      <c r="C237" s="151">
        <v>3400</v>
      </c>
      <c r="D237" s="151">
        <v>2950</v>
      </c>
      <c r="E237" s="151">
        <v>558.72</v>
      </c>
      <c r="F237" s="214">
        <v>18.940000000000001</v>
      </c>
      <c r="G237" s="71">
        <v>84.84</v>
      </c>
    </row>
    <row r="238" spans="1:7" x14ac:dyDescent="0.25">
      <c r="A238" s="150" t="s">
        <v>22</v>
      </c>
      <c r="B238" s="152">
        <v>654.04999999999995</v>
      </c>
      <c r="C238" s="151">
        <v>2700</v>
      </c>
      <c r="D238" s="151">
        <v>2000</v>
      </c>
      <c r="E238" s="151">
        <v>558.72</v>
      </c>
      <c r="F238" s="214">
        <v>27.94</v>
      </c>
      <c r="G238" s="71">
        <v>85.42</v>
      </c>
    </row>
    <row r="239" spans="1:7" s="253" customFormat="1" x14ac:dyDescent="0.25">
      <c r="A239" s="258" t="s">
        <v>109</v>
      </c>
      <c r="B239" s="262">
        <v>531.54</v>
      </c>
      <c r="C239" s="259">
        <v>1500</v>
      </c>
      <c r="D239" s="259">
        <v>1200</v>
      </c>
      <c r="E239" s="259">
        <v>449.7</v>
      </c>
      <c r="F239" s="277">
        <v>37.479999999999997</v>
      </c>
      <c r="G239" s="278">
        <v>84.6</v>
      </c>
    </row>
    <row r="240" spans="1:7" s="194" customFormat="1" x14ac:dyDescent="0.25">
      <c r="A240" s="271" t="s">
        <v>110</v>
      </c>
      <c r="B240" s="274">
        <v>531.54</v>
      </c>
      <c r="C240" s="274"/>
      <c r="D240" s="70"/>
      <c r="E240" s="274">
        <v>449.7</v>
      </c>
      <c r="F240" s="275"/>
      <c r="G240" s="276">
        <v>84.6</v>
      </c>
    </row>
    <row r="241" spans="1:7" s="253" customFormat="1" x14ac:dyDescent="0.25">
      <c r="A241" s="258" t="s">
        <v>111</v>
      </c>
      <c r="B241" s="309">
        <v>34.799999999999997</v>
      </c>
      <c r="C241" s="309">
        <v>800</v>
      </c>
      <c r="D241" s="309">
        <v>400</v>
      </c>
      <c r="E241" s="262">
        <v>34.799999999999997</v>
      </c>
      <c r="F241" s="277">
        <v>8.6999999999999993</v>
      </c>
      <c r="G241" s="278">
        <v>100</v>
      </c>
    </row>
    <row r="242" spans="1:7" s="194" customFormat="1" x14ac:dyDescent="0.25">
      <c r="A242" s="271" t="s">
        <v>112</v>
      </c>
      <c r="B242" s="334">
        <v>34.799999999999997</v>
      </c>
      <c r="C242" s="274"/>
      <c r="D242" s="70"/>
      <c r="E242" s="274">
        <v>34.799999999999997</v>
      </c>
      <c r="F242" s="275"/>
      <c r="G242" s="276">
        <v>100</v>
      </c>
    </row>
    <row r="243" spans="1:7" x14ac:dyDescent="0.25">
      <c r="A243" s="148" t="s">
        <v>113</v>
      </c>
      <c r="B243" s="179">
        <v>87.71</v>
      </c>
      <c r="C243" s="310">
        <v>400</v>
      </c>
      <c r="D243" s="310">
        <v>400</v>
      </c>
      <c r="E243" s="179">
        <v>74.22</v>
      </c>
      <c r="F243" s="214">
        <v>18.559999999999999</v>
      </c>
      <c r="G243" s="71">
        <v>84.62</v>
      </c>
    </row>
    <row r="244" spans="1:7" s="194" customFormat="1" x14ac:dyDescent="0.25">
      <c r="A244" s="271" t="s">
        <v>114</v>
      </c>
      <c r="B244" s="334">
        <v>87.71</v>
      </c>
      <c r="C244" s="274"/>
      <c r="D244" s="70"/>
      <c r="E244" s="274">
        <v>74.22</v>
      </c>
      <c r="F244" s="275"/>
      <c r="G244" s="276">
        <v>84.62</v>
      </c>
    </row>
    <row r="245" spans="1:7" x14ac:dyDescent="0.25">
      <c r="A245" s="150" t="s">
        <v>23</v>
      </c>
      <c r="B245" s="330">
        <v>4.5</v>
      </c>
      <c r="C245" s="330">
        <v>700</v>
      </c>
      <c r="D245" s="330">
        <v>950</v>
      </c>
      <c r="E245" s="152"/>
      <c r="F245" s="214"/>
      <c r="G245" s="71">
        <v>0</v>
      </c>
    </row>
    <row r="246" spans="1:7" s="253" customFormat="1" x14ac:dyDescent="0.25">
      <c r="A246" s="258" t="s">
        <v>73</v>
      </c>
      <c r="B246" s="309">
        <v>4.5</v>
      </c>
      <c r="C246" s="309">
        <v>650</v>
      </c>
      <c r="D246" s="309">
        <v>650</v>
      </c>
      <c r="E246" s="262"/>
      <c r="F246" s="277"/>
      <c r="G246" s="278">
        <v>0</v>
      </c>
    </row>
    <row r="247" spans="1:7" s="194" customFormat="1" x14ac:dyDescent="0.25">
      <c r="A247" s="271" t="s">
        <v>243</v>
      </c>
      <c r="B247" s="334">
        <v>4.5</v>
      </c>
      <c r="C247" s="274"/>
      <c r="D247" s="274"/>
      <c r="E247" s="274"/>
      <c r="F247" s="275"/>
      <c r="G247" s="276">
        <v>0</v>
      </c>
    </row>
    <row r="248" spans="1:7" s="263" customFormat="1" x14ac:dyDescent="0.25">
      <c r="A248" s="258" t="s">
        <v>82</v>
      </c>
      <c r="B248" s="258"/>
      <c r="C248" s="309">
        <v>50</v>
      </c>
      <c r="D248" s="259">
        <v>300</v>
      </c>
      <c r="E248" s="259"/>
      <c r="F248" s="260"/>
      <c r="G248" s="261" t="s">
        <v>209</v>
      </c>
    </row>
    <row r="249" spans="1:7" s="337" customFormat="1" x14ac:dyDescent="0.25">
      <c r="A249" s="169" t="s">
        <v>56</v>
      </c>
      <c r="B249" s="170">
        <v>3730.84</v>
      </c>
      <c r="C249" s="170">
        <v>11800</v>
      </c>
      <c r="D249" s="170">
        <v>10600</v>
      </c>
      <c r="E249" s="170">
        <v>3165.91</v>
      </c>
      <c r="F249" s="335">
        <v>29.87</v>
      </c>
      <c r="G249" s="336">
        <v>84.86</v>
      </c>
    </row>
    <row r="250" spans="1:7" s="323" customFormat="1" x14ac:dyDescent="0.25">
      <c r="A250" s="136" t="s">
        <v>2</v>
      </c>
      <c r="B250" s="135">
        <v>3730.84</v>
      </c>
      <c r="C250" s="135">
        <v>11800</v>
      </c>
      <c r="D250" s="135">
        <v>10600</v>
      </c>
      <c r="E250" s="135">
        <v>3165.91</v>
      </c>
      <c r="F250" s="264">
        <v>29.87</v>
      </c>
      <c r="G250" s="265">
        <v>84.86</v>
      </c>
    </row>
    <row r="251" spans="1:7" s="323" customFormat="1" x14ac:dyDescent="0.25">
      <c r="A251" s="136" t="s">
        <v>22</v>
      </c>
      <c r="B251" s="135">
        <v>3705.34</v>
      </c>
      <c r="C251" s="135">
        <v>10500</v>
      </c>
      <c r="D251" s="135">
        <v>9000</v>
      </c>
      <c r="E251" s="135">
        <v>3165.91</v>
      </c>
      <c r="F251" s="264">
        <v>35.18</v>
      </c>
      <c r="G251" s="265">
        <v>85.44</v>
      </c>
    </row>
    <row r="252" spans="1:7" x14ac:dyDescent="0.25">
      <c r="A252" s="150" t="s">
        <v>109</v>
      </c>
      <c r="B252" s="151">
        <v>3011.27</v>
      </c>
      <c r="C252" s="151">
        <v>8000</v>
      </c>
      <c r="D252" s="151">
        <v>7000</v>
      </c>
      <c r="E252" s="151">
        <v>2548.2600000000002</v>
      </c>
      <c r="F252" s="214">
        <v>36.4</v>
      </c>
      <c r="G252" s="71">
        <v>84.62</v>
      </c>
    </row>
    <row r="253" spans="1:7" s="194" customFormat="1" x14ac:dyDescent="0.25">
      <c r="A253" s="271" t="s">
        <v>110</v>
      </c>
      <c r="B253" s="70">
        <v>3011.27</v>
      </c>
      <c r="C253" s="274"/>
      <c r="D253" s="70"/>
      <c r="E253" s="70">
        <v>2548.2600000000002</v>
      </c>
      <c r="F253" s="275"/>
      <c r="G253" s="276">
        <v>84.62</v>
      </c>
    </row>
    <row r="254" spans="1:7" x14ac:dyDescent="0.25">
      <c r="A254" s="150" t="s">
        <v>111</v>
      </c>
      <c r="B254" s="152">
        <v>197.2</v>
      </c>
      <c r="C254" s="151">
        <v>1000</v>
      </c>
      <c r="D254" s="151">
        <v>800</v>
      </c>
      <c r="E254" s="151">
        <v>197.2</v>
      </c>
      <c r="F254" s="214">
        <v>24.65</v>
      </c>
      <c r="G254" s="71">
        <v>100</v>
      </c>
    </row>
    <row r="255" spans="1:7" x14ac:dyDescent="0.25">
      <c r="A255" s="148" t="s">
        <v>112</v>
      </c>
      <c r="B255" s="179">
        <v>197.2</v>
      </c>
      <c r="C255" s="179"/>
      <c r="D255" s="179"/>
      <c r="E255" s="149">
        <v>197.2</v>
      </c>
      <c r="F255" s="214"/>
      <c r="G255" s="71">
        <v>100</v>
      </c>
    </row>
    <row r="256" spans="1:7" x14ac:dyDescent="0.25">
      <c r="A256" s="150" t="s">
        <v>113</v>
      </c>
      <c r="B256" s="152">
        <v>496.87</v>
      </c>
      <c r="C256" s="151">
        <v>1500</v>
      </c>
      <c r="D256" s="151">
        <v>1200</v>
      </c>
      <c r="E256" s="151">
        <v>420.45</v>
      </c>
      <c r="F256" s="214">
        <v>35.04</v>
      </c>
      <c r="G256" s="71">
        <v>84.62</v>
      </c>
    </row>
    <row r="257" spans="1:7" s="194" customFormat="1" x14ac:dyDescent="0.25">
      <c r="A257" s="271" t="s">
        <v>114</v>
      </c>
      <c r="B257" s="274">
        <v>496.87</v>
      </c>
      <c r="C257" s="274"/>
      <c r="D257" s="70"/>
      <c r="E257" s="70">
        <v>420.45</v>
      </c>
      <c r="F257" s="275"/>
      <c r="G257" s="276">
        <v>84.62</v>
      </c>
    </row>
    <row r="258" spans="1:7" s="253" customFormat="1" x14ac:dyDescent="0.25">
      <c r="A258" s="258" t="s">
        <v>23</v>
      </c>
      <c r="B258" s="262">
        <v>25.5</v>
      </c>
      <c r="C258" s="259">
        <v>1300</v>
      </c>
      <c r="D258" s="259">
        <v>1600</v>
      </c>
      <c r="E258" s="259"/>
      <c r="F258" s="277"/>
      <c r="G258" s="278">
        <v>0</v>
      </c>
    </row>
    <row r="259" spans="1:7" s="263" customFormat="1" x14ac:dyDescent="0.25">
      <c r="A259" s="258" t="s">
        <v>73</v>
      </c>
      <c r="B259" s="259">
        <v>25.5</v>
      </c>
      <c r="C259" s="259">
        <v>1000</v>
      </c>
      <c r="D259" s="259">
        <v>1000</v>
      </c>
      <c r="E259" s="259"/>
      <c r="F259" s="260"/>
      <c r="G259" s="261">
        <v>0</v>
      </c>
    </row>
    <row r="260" spans="1:7" s="280" customFormat="1" x14ac:dyDescent="0.25">
      <c r="A260" s="271" t="s">
        <v>248</v>
      </c>
      <c r="B260" s="70">
        <v>25.5</v>
      </c>
      <c r="C260" s="70"/>
      <c r="D260" s="70"/>
      <c r="E260" s="70"/>
      <c r="F260" s="272"/>
      <c r="G260" s="273">
        <v>0</v>
      </c>
    </row>
    <row r="261" spans="1:7" s="253" customFormat="1" x14ac:dyDescent="0.25">
      <c r="A261" s="258" t="s">
        <v>82</v>
      </c>
      <c r="B261" s="259"/>
      <c r="C261" s="259">
        <v>300</v>
      </c>
      <c r="D261" s="259">
        <v>600</v>
      </c>
      <c r="E261" s="259"/>
      <c r="F261" s="277"/>
      <c r="G261" s="278" t="s">
        <v>209</v>
      </c>
    </row>
    <row r="262" spans="1:7" s="266" customFormat="1" ht="36.75" customHeight="1" x14ac:dyDescent="0.25">
      <c r="A262" s="311" t="s">
        <v>249</v>
      </c>
      <c r="B262" s="312">
        <v>228333.25</v>
      </c>
      <c r="C262" s="312"/>
      <c r="D262" s="312"/>
      <c r="E262" s="312"/>
      <c r="F262" s="313"/>
      <c r="G262" s="314">
        <v>0</v>
      </c>
    </row>
    <row r="263" spans="1:7" ht="24" customHeight="1" x14ac:dyDescent="0.25">
      <c r="A263" s="315" t="s">
        <v>250</v>
      </c>
      <c r="B263" s="316">
        <v>228333.25</v>
      </c>
      <c r="C263" s="316"/>
      <c r="D263" s="316"/>
      <c r="E263" s="316"/>
      <c r="F263" s="317"/>
      <c r="G263" s="318">
        <v>0</v>
      </c>
    </row>
    <row r="264" spans="1:7" x14ac:dyDescent="0.25">
      <c r="A264" s="150" t="s">
        <v>237</v>
      </c>
      <c r="B264" s="151">
        <v>228333.25</v>
      </c>
      <c r="C264" s="151"/>
      <c r="D264" s="151"/>
      <c r="E264" s="151"/>
      <c r="F264" s="214"/>
      <c r="G264" s="71">
        <v>0</v>
      </c>
    </row>
    <row r="265" spans="1:7" s="294" customFormat="1" x14ac:dyDescent="0.25">
      <c r="A265" s="289" t="s">
        <v>251</v>
      </c>
      <c r="B265" s="291">
        <v>228333.25</v>
      </c>
      <c r="C265" s="291"/>
      <c r="D265" s="291"/>
      <c r="E265" s="291"/>
      <c r="F265" s="292"/>
      <c r="G265" s="293">
        <v>0</v>
      </c>
    </row>
    <row r="266" spans="1:7" x14ac:dyDescent="0.25">
      <c r="A266" s="148" t="s">
        <v>252</v>
      </c>
      <c r="B266" s="149">
        <v>228333.25</v>
      </c>
      <c r="C266" s="149"/>
      <c r="D266" s="148"/>
      <c r="E266" s="149"/>
      <c r="F266" s="214"/>
      <c r="G266" s="71">
        <v>0</v>
      </c>
    </row>
    <row r="267" spans="1:7" x14ac:dyDescent="0.25">
      <c r="A267" s="150" t="s">
        <v>29</v>
      </c>
      <c r="B267" s="151">
        <v>1951.45</v>
      </c>
      <c r="C267" s="150"/>
      <c r="D267" s="151"/>
      <c r="E267" s="150"/>
      <c r="F267" s="214"/>
      <c r="G267" s="71">
        <v>0</v>
      </c>
    </row>
    <row r="268" spans="1:7" s="266" customFormat="1" x14ac:dyDescent="0.25">
      <c r="A268" s="136" t="s">
        <v>253</v>
      </c>
      <c r="B268" s="135">
        <v>1191.45</v>
      </c>
      <c r="C268" s="135"/>
      <c r="D268" s="135"/>
      <c r="E268" s="136"/>
      <c r="F268" s="264"/>
      <c r="G268" s="265">
        <v>0</v>
      </c>
    </row>
    <row r="269" spans="1:7" s="194" customFormat="1" x14ac:dyDescent="0.25">
      <c r="A269" s="271" t="s">
        <v>229</v>
      </c>
      <c r="B269" s="70">
        <v>1951.45</v>
      </c>
      <c r="C269" s="271"/>
      <c r="D269" s="274"/>
      <c r="E269" s="271"/>
      <c r="F269" s="275"/>
      <c r="G269" s="276">
        <v>0</v>
      </c>
    </row>
    <row r="270" spans="1:7" ht="26.25" x14ac:dyDescent="0.25">
      <c r="A270" s="150" t="s">
        <v>254</v>
      </c>
      <c r="B270" s="151">
        <v>226381.8</v>
      </c>
      <c r="C270" s="150"/>
      <c r="D270" s="152"/>
      <c r="E270" s="150"/>
      <c r="F270" s="214"/>
      <c r="G270" s="71">
        <v>0</v>
      </c>
    </row>
    <row r="271" spans="1:7" x14ac:dyDescent="0.25">
      <c r="A271" s="150" t="s">
        <v>255</v>
      </c>
      <c r="B271" s="151">
        <v>226381.9</v>
      </c>
      <c r="C271" s="150"/>
      <c r="D271" s="152"/>
      <c r="E271" s="150"/>
      <c r="F271" s="214"/>
      <c r="G271" s="71">
        <v>0</v>
      </c>
    </row>
    <row r="272" spans="1:7" ht="30.75" customHeight="1" x14ac:dyDescent="0.25">
      <c r="A272" s="338" t="s">
        <v>133</v>
      </c>
      <c r="B272" s="339">
        <v>2270.5300000000002</v>
      </c>
      <c r="C272" s="339">
        <v>907000</v>
      </c>
      <c r="D272" s="339">
        <v>816600</v>
      </c>
      <c r="E272" s="339">
        <v>478496.11</v>
      </c>
      <c r="F272" s="221">
        <v>58.6</v>
      </c>
      <c r="G272" s="222">
        <f>E272/B272*100</f>
        <v>21074.203379827613</v>
      </c>
    </row>
    <row r="273" spans="1:7" ht="26.25" customHeight="1" x14ac:dyDescent="0.25">
      <c r="A273" s="315" t="s">
        <v>134</v>
      </c>
      <c r="B273" s="316">
        <v>2270.5300000000002</v>
      </c>
      <c r="C273" s="316">
        <v>907000</v>
      </c>
      <c r="D273" s="316">
        <v>816600</v>
      </c>
      <c r="E273" s="316">
        <v>478496.11</v>
      </c>
      <c r="F273" s="225">
        <v>58.6</v>
      </c>
      <c r="G273" s="226">
        <v>21074.2</v>
      </c>
    </row>
    <row r="274" spans="1:7" x14ac:dyDescent="0.25">
      <c r="A274" s="150" t="s">
        <v>26</v>
      </c>
      <c r="B274" s="324">
        <v>2270.5300000000002</v>
      </c>
      <c r="C274" s="324">
        <v>907000</v>
      </c>
      <c r="D274" s="324">
        <v>816600</v>
      </c>
      <c r="E274" s="151">
        <v>478496.11</v>
      </c>
      <c r="F274" s="277">
        <v>58.6</v>
      </c>
      <c r="G274" s="278">
        <v>21074.2</v>
      </c>
    </row>
    <row r="275" spans="1:7" s="279" customFormat="1" x14ac:dyDescent="0.25">
      <c r="A275" s="169" t="s">
        <v>54</v>
      </c>
      <c r="B275" s="344">
        <v>0</v>
      </c>
      <c r="C275" s="344">
        <v>7000</v>
      </c>
      <c r="D275" s="347">
        <v>0</v>
      </c>
      <c r="E275" s="171">
        <v>0</v>
      </c>
      <c r="F275" s="227">
        <v>0</v>
      </c>
      <c r="G275" s="168" t="s">
        <v>209</v>
      </c>
    </row>
    <row r="276" spans="1:7" s="266" customFormat="1" x14ac:dyDescent="0.25">
      <c r="A276" s="136" t="s">
        <v>2</v>
      </c>
      <c r="B276" s="327"/>
      <c r="C276" s="327">
        <v>7000</v>
      </c>
      <c r="D276" s="327"/>
      <c r="E276" s="141"/>
      <c r="F276" s="264"/>
      <c r="G276" s="265" t="s">
        <v>209</v>
      </c>
    </row>
    <row r="277" spans="1:7" x14ac:dyDescent="0.25">
      <c r="A277" s="150" t="s">
        <v>256</v>
      </c>
      <c r="B277" s="303"/>
      <c r="C277" s="324">
        <v>7000</v>
      </c>
      <c r="D277" s="324"/>
      <c r="E277" s="152"/>
      <c r="F277" s="214"/>
      <c r="G277" s="71" t="s">
        <v>209</v>
      </c>
    </row>
    <row r="278" spans="1:7" x14ac:dyDescent="0.25">
      <c r="A278" s="150" t="s">
        <v>257</v>
      </c>
      <c r="B278" s="303"/>
      <c r="C278" s="324">
        <v>7000</v>
      </c>
      <c r="D278" s="324"/>
      <c r="E278" s="152"/>
      <c r="F278" s="214"/>
      <c r="G278" s="71" t="s">
        <v>209</v>
      </c>
    </row>
    <row r="279" spans="1:7" x14ac:dyDescent="0.25">
      <c r="A279" s="150" t="s">
        <v>56</v>
      </c>
      <c r="B279" s="303">
        <v>0</v>
      </c>
      <c r="C279" s="324">
        <v>900000</v>
      </c>
      <c r="D279" s="324">
        <v>816600</v>
      </c>
      <c r="E279" s="151">
        <v>478496.11</v>
      </c>
      <c r="F279" s="214">
        <v>58.6</v>
      </c>
      <c r="G279" s="71" t="s">
        <v>209</v>
      </c>
    </row>
    <row r="280" spans="1:7" s="294" customFormat="1" x14ac:dyDescent="0.25">
      <c r="A280" s="289" t="s">
        <v>57</v>
      </c>
      <c r="B280" s="326">
        <v>0</v>
      </c>
      <c r="C280" s="326">
        <v>900000</v>
      </c>
      <c r="D280" s="326">
        <v>816600</v>
      </c>
      <c r="E280" s="291">
        <v>478496.11</v>
      </c>
      <c r="F280" s="292">
        <v>58.6</v>
      </c>
      <c r="G280" s="293" t="s">
        <v>209</v>
      </c>
    </row>
    <row r="281" spans="1:7" x14ac:dyDescent="0.25">
      <c r="A281" s="150" t="s">
        <v>2</v>
      </c>
      <c r="B281" s="324"/>
      <c r="C281" s="324">
        <v>900000</v>
      </c>
      <c r="D281" s="324">
        <v>813600</v>
      </c>
      <c r="E281" s="151">
        <v>476220.17</v>
      </c>
      <c r="F281" s="214">
        <v>58.53</v>
      </c>
      <c r="G281" s="71" t="s">
        <v>209</v>
      </c>
    </row>
    <row r="282" spans="1:7" x14ac:dyDescent="0.25">
      <c r="A282" s="150" t="s">
        <v>23</v>
      </c>
      <c r="B282" s="324">
        <v>0</v>
      </c>
      <c r="C282" s="324"/>
      <c r="D282" s="324">
        <v>14600</v>
      </c>
      <c r="E282" s="151">
        <v>13615.6</v>
      </c>
      <c r="F282" s="214">
        <v>93.26</v>
      </c>
      <c r="G282" s="71" t="s">
        <v>209</v>
      </c>
    </row>
    <row r="283" spans="1:7" s="253" customFormat="1" x14ac:dyDescent="0.25">
      <c r="A283" s="258" t="s">
        <v>82</v>
      </c>
      <c r="B283" s="281">
        <v>0</v>
      </c>
      <c r="C283" s="281"/>
      <c r="D283" s="281">
        <v>12000</v>
      </c>
      <c r="E283" s="259">
        <v>11020.9</v>
      </c>
      <c r="F283" s="277">
        <v>91.84</v>
      </c>
      <c r="G283" s="278" t="s">
        <v>209</v>
      </c>
    </row>
    <row r="284" spans="1:7" s="251" customFormat="1" x14ac:dyDescent="0.25">
      <c r="A284" s="140" t="s">
        <v>84</v>
      </c>
      <c r="B284" s="345"/>
      <c r="C284" s="345"/>
      <c r="D284" s="348"/>
      <c r="E284" s="98">
        <v>9370.9</v>
      </c>
      <c r="F284" s="342"/>
      <c r="G284" s="343" t="s">
        <v>209</v>
      </c>
    </row>
    <row r="285" spans="1:7" x14ac:dyDescent="0.25">
      <c r="A285" s="148" t="s">
        <v>247</v>
      </c>
      <c r="B285" s="325">
        <v>0</v>
      </c>
      <c r="C285" s="325"/>
      <c r="D285" s="346"/>
      <c r="E285" s="179"/>
      <c r="F285" s="214"/>
      <c r="G285" s="71" t="s">
        <v>209</v>
      </c>
    </row>
    <row r="286" spans="1:7" s="266" customFormat="1" x14ac:dyDescent="0.25">
      <c r="A286" s="140" t="s">
        <v>90</v>
      </c>
      <c r="B286" s="345"/>
      <c r="C286" s="345"/>
      <c r="D286" s="348"/>
      <c r="E286" s="98">
        <v>1650</v>
      </c>
      <c r="F286" s="320"/>
      <c r="G286" s="321" t="s">
        <v>209</v>
      </c>
    </row>
    <row r="287" spans="1:7" x14ac:dyDescent="0.25">
      <c r="A287" s="150" t="s">
        <v>91</v>
      </c>
      <c r="B287" s="324"/>
      <c r="C287" s="324"/>
      <c r="D287" s="324">
        <v>2600</v>
      </c>
      <c r="E287" s="151">
        <v>2594.6999999999998</v>
      </c>
      <c r="F287" s="214">
        <v>99.8</v>
      </c>
      <c r="G287" s="71" t="s">
        <v>209</v>
      </c>
    </row>
    <row r="288" spans="1:7" s="194" customFormat="1" x14ac:dyDescent="0.25">
      <c r="A288" s="271" t="s">
        <v>115</v>
      </c>
      <c r="B288" s="306"/>
      <c r="C288" s="306"/>
      <c r="D288" s="328"/>
      <c r="E288" s="70">
        <v>2594.6999999999998</v>
      </c>
      <c r="F288" s="275"/>
      <c r="G288" s="276" t="s">
        <v>209</v>
      </c>
    </row>
    <row r="289" spans="1:7" x14ac:dyDescent="0.25">
      <c r="A289" s="150" t="s">
        <v>237</v>
      </c>
      <c r="B289" s="324">
        <v>2270.5300000000002</v>
      </c>
      <c r="C289" s="324"/>
      <c r="D289" s="303"/>
      <c r="E289" s="152"/>
      <c r="F289" s="214"/>
      <c r="G289" s="71">
        <v>0</v>
      </c>
    </row>
    <row r="290" spans="1:7" s="279" customFormat="1" x14ac:dyDescent="0.25">
      <c r="A290" s="169" t="s">
        <v>251</v>
      </c>
      <c r="B290" s="344">
        <v>2270.5300000000002</v>
      </c>
      <c r="C290" s="344"/>
      <c r="D290" s="347"/>
      <c r="E290" s="171"/>
      <c r="F290" s="227"/>
      <c r="G290" s="168">
        <v>0</v>
      </c>
    </row>
    <row r="291" spans="1:7" s="253" customFormat="1" x14ac:dyDescent="0.25">
      <c r="A291" s="258" t="s">
        <v>240</v>
      </c>
      <c r="B291" s="281">
        <v>2270.5300000000002</v>
      </c>
      <c r="C291" s="281"/>
      <c r="D291" s="300"/>
      <c r="E291" s="262"/>
      <c r="F291" s="277"/>
      <c r="G291" s="278">
        <v>0</v>
      </c>
    </row>
    <row r="292" spans="1:7" s="253" customFormat="1" x14ac:dyDescent="0.25">
      <c r="A292" s="258" t="s">
        <v>241</v>
      </c>
      <c r="B292" s="281">
        <v>2270.5300000000002</v>
      </c>
      <c r="C292" s="300"/>
      <c r="D292" s="300"/>
      <c r="E292" s="262"/>
      <c r="F292" s="277"/>
      <c r="G292" s="278">
        <v>0</v>
      </c>
    </row>
    <row r="293" spans="1:7" x14ac:dyDescent="0.25">
      <c r="A293" s="150" t="s">
        <v>245</v>
      </c>
      <c r="B293" s="324">
        <v>2270.5300000000002</v>
      </c>
      <c r="C293" s="303"/>
      <c r="D293" s="303"/>
      <c r="E293" s="152"/>
      <c r="F293" s="214"/>
      <c r="G293" s="71">
        <v>0</v>
      </c>
    </row>
    <row r="294" spans="1:7" s="194" customFormat="1" x14ac:dyDescent="0.25">
      <c r="A294" s="271" t="s">
        <v>247</v>
      </c>
      <c r="B294" s="306">
        <v>2270.5300000000002</v>
      </c>
      <c r="C294" s="328"/>
      <c r="D294" s="328"/>
      <c r="E294" s="274"/>
      <c r="F294" s="275"/>
      <c r="G294" s="276">
        <v>0</v>
      </c>
    </row>
    <row r="295" spans="1:7" x14ac:dyDescent="0.25">
      <c r="A295" s="150" t="s">
        <v>256</v>
      </c>
      <c r="B295" s="303"/>
      <c r="C295" s="324">
        <v>900000</v>
      </c>
      <c r="D295" s="324">
        <v>799000</v>
      </c>
      <c r="E295" s="151">
        <v>462604.57</v>
      </c>
      <c r="F295" s="277">
        <v>57.9</v>
      </c>
      <c r="G295" s="278" t="s">
        <v>209</v>
      </c>
    </row>
    <row r="296" spans="1:7" x14ac:dyDescent="0.25">
      <c r="A296" s="258" t="s">
        <v>257</v>
      </c>
      <c r="B296" s="300"/>
      <c r="C296" s="281">
        <v>900000</v>
      </c>
      <c r="D296" s="281">
        <v>799000</v>
      </c>
      <c r="E296" s="259">
        <v>462604.57</v>
      </c>
      <c r="F296" s="277">
        <v>57.9</v>
      </c>
      <c r="G296" s="278" t="s">
        <v>209</v>
      </c>
    </row>
    <row r="297" spans="1:7" s="194" customFormat="1" x14ac:dyDescent="0.25">
      <c r="A297" s="258" t="s">
        <v>258</v>
      </c>
      <c r="B297" s="300"/>
      <c r="C297" s="300"/>
      <c r="D297" s="300"/>
      <c r="E297" s="259">
        <v>462604.57</v>
      </c>
      <c r="F297" s="277"/>
      <c r="G297" s="278" t="s">
        <v>209</v>
      </c>
    </row>
    <row r="298" spans="1:7" x14ac:dyDescent="0.25">
      <c r="A298" s="150" t="s">
        <v>3</v>
      </c>
      <c r="B298" s="303"/>
      <c r="C298" s="303"/>
      <c r="D298" s="324">
        <v>3000</v>
      </c>
      <c r="E298" s="151">
        <v>2275.94</v>
      </c>
      <c r="F298" s="214">
        <v>75.86</v>
      </c>
      <c r="G298" s="71" t="s">
        <v>209</v>
      </c>
    </row>
    <row r="299" spans="1:7" x14ac:dyDescent="0.25">
      <c r="A299" s="150" t="s">
        <v>29</v>
      </c>
      <c r="B299" s="303"/>
      <c r="C299" s="303"/>
      <c r="D299" s="324">
        <v>3000</v>
      </c>
      <c r="E299" s="151">
        <v>2275.94</v>
      </c>
      <c r="F299" s="214">
        <v>75.86</v>
      </c>
      <c r="G299" s="71" t="s">
        <v>209</v>
      </c>
    </row>
    <row r="300" spans="1:7" s="266" customFormat="1" x14ac:dyDescent="0.25">
      <c r="A300" s="136" t="s">
        <v>118</v>
      </c>
      <c r="B300" s="327"/>
      <c r="C300" s="327"/>
      <c r="D300" s="327">
        <v>3000</v>
      </c>
      <c r="E300" s="135">
        <v>2275.94</v>
      </c>
      <c r="F300" s="264">
        <v>75.86</v>
      </c>
      <c r="G300" s="265" t="s">
        <v>209</v>
      </c>
    </row>
    <row r="301" spans="1:7" s="194" customFormat="1" x14ac:dyDescent="0.25">
      <c r="A301" s="271" t="s">
        <v>230</v>
      </c>
      <c r="B301" s="306"/>
      <c r="C301" s="306"/>
      <c r="D301" s="328"/>
      <c r="E301" s="70">
        <v>2275.94</v>
      </c>
      <c r="F301" s="275"/>
      <c r="G301" s="276" t="s">
        <v>209</v>
      </c>
    </row>
    <row r="302" spans="1:7" ht="26.25" customHeight="1" x14ac:dyDescent="0.25">
      <c r="A302" s="338" t="s">
        <v>135</v>
      </c>
      <c r="B302" s="339">
        <v>734424.73</v>
      </c>
      <c r="C302" s="349">
        <v>1803000</v>
      </c>
      <c r="D302" s="349">
        <v>1803000</v>
      </c>
      <c r="E302" s="339">
        <v>908557.75</v>
      </c>
      <c r="F302" s="340">
        <v>50.39</v>
      </c>
      <c r="G302" s="341">
        <v>123.71</v>
      </c>
    </row>
    <row r="303" spans="1:7" ht="26.25" customHeight="1" x14ac:dyDescent="0.25">
      <c r="A303" s="315" t="s">
        <v>136</v>
      </c>
      <c r="B303" s="316">
        <v>734424.73</v>
      </c>
      <c r="C303" s="316">
        <v>1803000</v>
      </c>
      <c r="D303" s="332">
        <v>1803000</v>
      </c>
      <c r="E303" s="316">
        <v>908557.75</v>
      </c>
      <c r="F303" s="317">
        <v>50.39</v>
      </c>
      <c r="G303" s="318">
        <v>123.71</v>
      </c>
    </row>
    <row r="304" spans="1:7" x14ac:dyDescent="0.25">
      <c r="A304" s="148" t="s">
        <v>21</v>
      </c>
      <c r="B304" s="149">
        <v>734424.73</v>
      </c>
      <c r="C304" s="149">
        <v>1803000</v>
      </c>
      <c r="D304" s="325">
        <v>1803000</v>
      </c>
      <c r="E304" s="149">
        <v>908557.75</v>
      </c>
      <c r="F304" s="214">
        <v>50.39</v>
      </c>
      <c r="G304" s="71">
        <v>123.71</v>
      </c>
    </row>
    <row r="305" spans="1:7" x14ac:dyDescent="0.25">
      <c r="A305" s="150" t="s">
        <v>259</v>
      </c>
      <c r="B305" s="151">
        <v>734424.73</v>
      </c>
      <c r="C305" s="151">
        <v>1803000</v>
      </c>
      <c r="D305" s="152"/>
      <c r="E305" s="151">
        <v>908557.75</v>
      </c>
      <c r="F305" s="214">
        <v>50.39</v>
      </c>
      <c r="G305" s="71">
        <v>123.71</v>
      </c>
    </row>
    <row r="306" spans="1:7" s="279" customFormat="1" x14ac:dyDescent="0.25">
      <c r="A306" s="169" t="s">
        <v>55</v>
      </c>
      <c r="B306" s="170">
        <v>734424.73</v>
      </c>
      <c r="C306" s="170">
        <v>1803000</v>
      </c>
      <c r="D306" s="344">
        <v>1803000</v>
      </c>
      <c r="E306" s="170">
        <v>908557.75</v>
      </c>
      <c r="F306" s="227">
        <v>50.39</v>
      </c>
      <c r="G306" s="168">
        <v>123.71</v>
      </c>
    </row>
    <row r="307" spans="1:7" x14ac:dyDescent="0.25">
      <c r="A307" s="150" t="s">
        <v>2</v>
      </c>
      <c r="B307" s="151">
        <v>734424.73</v>
      </c>
      <c r="C307" s="151">
        <v>1803000</v>
      </c>
      <c r="D307" s="324">
        <v>1803000</v>
      </c>
      <c r="E307" s="151">
        <v>908557.75</v>
      </c>
      <c r="F307" s="214">
        <v>50.39</v>
      </c>
      <c r="G307" s="71">
        <v>123.71</v>
      </c>
    </row>
    <row r="308" spans="1:7" s="323" customFormat="1" x14ac:dyDescent="0.25">
      <c r="A308" s="136" t="s">
        <v>22</v>
      </c>
      <c r="B308" s="135">
        <v>732464.73</v>
      </c>
      <c r="C308" s="135">
        <v>1798000</v>
      </c>
      <c r="D308" s="327">
        <v>1798000</v>
      </c>
      <c r="E308" s="135">
        <v>905893.75</v>
      </c>
      <c r="F308" s="264">
        <v>50.38</v>
      </c>
      <c r="G308" s="265">
        <v>123.68</v>
      </c>
    </row>
    <row r="309" spans="1:7" x14ac:dyDescent="0.25">
      <c r="A309" s="150" t="s">
        <v>109</v>
      </c>
      <c r="B309" s="151">
        <v>606353.43000000005</v>
      </c>
      <c r="C309" s="151">
        <v>1500000</v>
      </c>
      <c r="D309" s="324">
        <v>1500000</v>
      </c>
      <c r="E309" s="151">
        <v>768012.13</v>
      </c>
      <c r="F309" s="214">
        <v>51.2</v>
      </c>
      <c r="G309" s="71">
        <v>126.66</v>
      </c>
    </row>
    <row r="310" spans="1:7" s="194" customFormat="1" x14ac:dyDescent="0.25">
      <c r="A310" s="271" t="s">
        <v>110</v>
      </c>
      <c r="B310" s="70">
        <v>606353.43000000005</v>
      </c>
      <c r="C310" s="70"/>
      <c r="D310" s="328"/>
      <c r="E310" s="70">
        <v>768012.13</v>
      </c>
      <c r="F310" s="275"/>
      <c r="G310" s="276">
        <v>126.66</v>
      </c>
    </row>
    <row r="311" spans="1:7" s="253" customFormat="1" x14ac:dyDescent="0.25">
      <c r="A311" s="258" t="s">
        <v>111</v>
      </c>
      <c r="B311" s="259">
        <v>26324.560000000001</v>
      </c>
      <c r="C311" s="259">
        <v>60000</v>
      </c>
      <c r="D311" s="281">
        <v>60000</v>
      </c>
      <c r="E311" s="259">
        <v>15807.02</v>
      </c>
      <c r="F311" s="277">
        <v>26.35</v>
      </c>
      <c r="G311" s="278">
        <v>60.05</v>
      </c>
    </row>
    <row r="312" spans="1:7" x14ac:dyDescent="0.25">
      <c r="A312" s="148" t="s">
        <v>112</v>
      </c>
      <c r="B312" s="149">
        <v>26324.560000000001</v>
      </c>
      <c r="C312" s="149"/>
      <c r="D312" s="346"/>
      <c r="E312" s="149">
        <v>15807.02</v>
      </c>
      <c r="F312" s="214"/>
      <c r="G312" s="71">
        <v>60.05</v>
      </c>
    </row>
    <row r="313" spans="1:7" x14ac:dyDescent="0.25">
      <c r="A313" s="148" t="s">
        <v>113</v>
      </c>
      <c r="B313" s="149">
        <v>99786.74</v>
      </c>
      <c r="C313" s="149">
        <v>238000</v>
      </c>
      <c r="D313" s="325">
        <v>238000</v>
      </c>
      <c r="E313" s="149">
        <v>122074.6</v>
      </c>
      <c r="F313" s="214">
        <v>51.29</v>
      </c>
      <c r="G313" s="71">
        <v>122.34</v>
      </c>
    </row>
    <row r="314" spans="1:7" s="194" customFormat="1" x14ac:dyDescent="0.25">
      <c r="A314" s="271" t="s">
        <v>114</v>
      </c>
      <c r="B314" s="70">
        <v>99786.74</v>
      </c>
      <c r="C314" s="271"/>
      <c r="D314" s="328"/>
      <c r="E314" s="70">
        <v>122074.6</v>
      </c>
      <c r="F314" s="275"/>
      <c r="G314" s="276">
        <v>122.34</v>
      </c>
    </row>
    <row r="315" spans="1:7" x14ac:dyDescent="0.25">
      <c r="A315" s="150" t="s">
        <v>23</v>
      </c>
      <c r="B315" s="151">
        <v>1960</v>
      </c>
      <c r="C315" s="151">
        <v>5000</v>
      </c>
      <c r="D315" s="324">
        <v>5000</v>
      </c>
      <c r="E315" s="151">
        <v>2664</v>
      </c>
      <c r="F315" s="214">
        <v>53.28</v>
      </c>
      <c r="G315" s="71">
        <v>135.91999999999999</v>
      </c>
    </row>
    <row r="316" spans="1:7" x14ac:dyDescent="0.25">
      <c r="A316" s="150" t="s">
        <v>91</v>
      </c>
      <c r="B316" s="151">
        <v>1960</v>
      </c>
      <c r="C316" s="151">
        <v>5000</v>
      </c>
      <c r="D316" s="324">
        <v>5000</v>
      </c>
      <c r="E316" s="151">
        <v>2664</v>
      </c>
      <c r="F316" s="214">
        <v>53.28</v>
      </c>
      <c r="G316" s="71">
        <v>135.91999999999999</v>
      </c>
    </row>
    <row r="317" spans="1:7" x14ac:dyDescent="0.25">
      <c r="A317" s="148" t="s">
        <v>94</v>
      </c>
      <c r="B317" s="149">
        <v>1960</v>
      </c>
      <c r="C317" s="149"/>
      <c r="D317" s="179"/>
      <c r="E317" s="149">
        <v>2664</v>
      </c>
      <c r="F317" s="214"/>
      <c r="G317" s="71">
        <v>135.91999999999999</v>
      </c>
    </row>
  </sheetData>
  <mergeCells count="3">
    <mergeCell ref="A2:G2"/>
    <mergeCell ref="A3:G3"/>
    <mergeCell ref="A4:G4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 OPĆI DIO- sažetak</vt:lpstr>
      <vt:lpstr>RAČUN P i R- ek. klasifikacija</vt:lpstr>
      <vt:lpstr>Izvještaj o P i R po izvor</vt:lpstr>
      <vt:lpstr>Izvještaj o rash. prema funkcij</vt:lpstr>
      <vt:lpstr>POSEBNI DIO-po programskoj, eko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Zeljko</dc:creator>
  <cp:lastModifiedBy>Irena TUS</cp:lastModifiedBy>
  <cp:lastPrinted>2025-07-22T06:07:18Z</cp:lastPrinted>
  <dcterms:created xsi:type="dcterms:W3CDTF">2023-07-14T06:46:34Z</dcterms:created>
  <dcterms:modified xsi:type="dcterms:W3CDTF">2025-07-28T05:13:26Z</dcterms:modified>
</cp:coreProperties>
</file>